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13_ncr:1_{35636165-8349-4ED5-91D7-1CA428B63355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HO32" i="1" l="1"/>
  <c r="HP30" i="1" s="1"/>
  <c r="HR30" i="1"/>
  <c r="HQ30" i="1"/>
  <c r="HQ29" i="1"/>
  <c r="HR29" i="1" s="1"/>
  <c r="HR28" i="1"/>
  <c r="HQ28" i="1"/>
  <c r="HQ27" i="1"/>
  <c r="HR27" i="1" s="1"/>
  <c r="HQ26" i="1"/>
  <c r="HR26" i="1" s="1"/>
  <c r="HQ25" i="1"/>
  <c r="HR25" i="1" s="1"/>
  <c r="HQ24" i="1"/>
  <c r="HR24" i="1" s="1"/>
  <c r="HQ23" i="1"/>
  <c r="HR23" i="1" s="1"/>
  <c r="HQ22" i="1"/>
  <c r="HR22" i="1" s="1"/>
  <c r="HQ21" i="1"/>
  <c r="HR21" i="1" s="1"/>
  <c r="HQ20" i="1"/>
  <c r="HR20" i="1" s="1"/>
  <c r="HQ19" i="1"/>
  <c r="HR19" i="1" s="1"/>
  <c r="HQ18" i="1"/>
  <c r="HR18" i="1" s="1"/>
  <c r="HQ17" i="1"/>
  <c r="HR17" i="1" s="1"/>
  <c r="HQ16" i="1"/>
  <c r="HR16" i="1" s="1"/>
  <c r="HQ14" i="1"/>
  <c r="HR14" i="1" s="1"/>
  <c r="HQ13" i="1"/>
  <c r="HR13" i="1" s="1"/>
  <c r="HQ12" i="1"/>
  <c r="HR12" i="1" s="1"/>
  <c r="HQ10" i="1"/>
  <c r="HR10" i="1" s="1"/>
  <c r="HQ9" i="1"/>
  <c r="HR9" i="1" s="1"/>
  <c r="HQ8" i="1"/>
  <c r="HR8" i="1" s="1"/>
  <c r="HQ7" i="1"/>
  <c r="HR7" i="1" s="1"/>
  <c r="HP17" i="1" l="1"/>
  <c r="HP22" i="1"/>
  <c r="HP9" i="1"/>
  <c r="HP25" i="1"/>
  <c r="HP18" i="1"/>
  <c r="HP7" i="1"/>
  <c r="HP13" i="1"/>
  <c r="HP20" i="1"/>
  <c r="HP28" i="1"/>
  <c r="HP10" i="1"/>
  <c r="HP23" i="1"/>
  <c r="HP31" i="1"/>
  <c r="HP29" i="1"/>
  <c r="HP12" i="1"/>
  <c r="HP16" i="1"/>
  <c r="HP24" i="1"/>
  <c r="HP26" i="1"/>
  <c r="HP8" i="1"/>
  <c r="HP21" i="1"/>
  <c r="HP19" i="1"/>
  <c r="HP27" i="1"/>
  <c r="HJ32" i="1"/>
  <c r="HQ32" i="1" s="1"/>
  <c r="HR32" i="1" s="1"/>
  <c r="HM30" i="1"/>
  <c r="HL30" i="1"/>
  <c r="HL29" i="1"/>
  <c r="HM29" i="1" s="1"/>
  <c r="HL28" i="1"/>
  <c r="HM28" i="1" s="1"/>
  <c r="HL27" i="1"/>
  <c r="HM27" i="1" s="1"/>
  <c r="HL26" i="1"/>
  <c r="HM26" i="1" s="1"/>
  <c r="HL25" i="1"/>
  <c r="HM25" i="1" s="1"/>
  <c r="HL24" i="1"/>
  <c r="HM24" i="1" s="1"/>
  <c r="HL23" i="1"/>
  <c r="HM23" i="1" s="1"/>
  <c r="HL22" i="1"/>
  <c r="HM22" i="1" s="1"/>
  <c r="HL21" i="1"/>
  <c r="HM21" i="1" s="1"/>
  <c r="HL20" i="1"/>
  <c r="HM20" i="1" s="1"/>
  <c r="HL19" i="1"/>
  <c r="HM19" i="1" s="1"/>
  <c r="HL18" i="1"/>
  <c r="HM18" i="1" s="1"/>
  <c r="HL17" i="1"/>
  <c r="HM17" i="1" s="1"/>
  <c r="HL16" i="1"/>
  <c r="HM16" i="1" s="1"/>
  <c r="HL14" i="1"/>
  <c r="HM14" i="1" s="1"/>
  <c r="HL13" i="1"/>
  <c r="HM13" i="1" s="1"/>
  <c r="HL12" i="1"/>
  <c r="HM12" i="1" s="1"/>
  <c r="HL10" i="1"/>
  <c r="HM10" i="1" s="1"/>
  <c r="HL9" i="1"/>
  <c r="HM9" i="1" s="1"/>
  <c r="HL8" i="1"/>
  <c r="HM8" i="1" s="1"/>
  <c r="HL7" i="1"/>
  <c r="HM7" i="1" s="1"/>
  <c r="HP32" i="1" l="1"/>
  <c r="HK13" i="1"/>
  <c r="HK22" i="1"/>
  <c r="HK29" i="1"/>
  <c r="HK9" i="1"/>
  <c r="HK26" i="1"/>
  <c r="HK20" i="1"/>
  <c r="HK21" i="1"/>
  <c r="HK19" i="1"/>
  <c r="HK30" i="1"/>
  <c r="HK12" i="1"/>
  <c r="HK16" i="1"/>
  <c r="HK23" i="1"/>
  <c r="HK10" i="1"/>
  <c r="HK27" i="1"/>
  <c r="HK7" i="1"/>
  <c r="HK17" i="1"/>
  <c r="HK24" i="1"/>
  <c r="HK31" i="1"/>
  <c r="HK28" i="1"/>
  <c r="HK8" i="1"/>
  <c r="HK18" i="1"/>
  <c r="HK25" i="1"/>
  <c r="HE32" i="1"/>
  <c r="HF31" i="1" s="1"/>
  <c r="HH30" i="1"/>
  <c r="HG30" i="1"/>
  <c r="HG29" i="1"/>
  <c r="HH29" i="1" s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G19" i="1"/>
  <c r="HH19" i="1" s="1"/>
  <c r="HH18" i="1"/>
  <c r="HG18" i="1"/>
  <c r="HG17" i="1"/>
  <c r="HH17" i="1" s="1"/>
  <c r="HG16" i="1"/>
  <c r="HH16" i="1" s="1"/>
  <c r="HG14" i="1"/>
  <c r="HH14" i="1" s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L32" i="1" l="1"/>
  <c r="HM32" i="1" s="1"/>
  <c r="HK32" i="1"/>
  <c r="HF16" i="1"/>
  <c r="HF9" i="1"/>
  <c r="HF30" i="1"/>
  <c r="HF26" i="1"/>
  <c r="HF10" i="1"/>
  <c r="HF19" i="1"/>
  <c r="HF23" i="1"/>
  <c r="HF12" i="1"/>
  <c r="HF17" i="1"/>
  <c r="HF7" i="1"/>
  <c r="HF20" i="1"/>
  <c r="HF8" i="1"/>
  <c r="HF21" i="1"/>
  <c r="HF29" i="1"/>
  <c r="HF13" i="1"/>
  <c r="HF18" i="1"/>
  <c r="HF25" i="1"/>
  <c r="HF24" i="1"/>
  <c r="HF27" i="1"/>
  <c r="HF22" i="1"/>
  <c r="HF28" i="1"/>
  <c r="GZ32" i="1"/>
  <c r="HA31" i="1" s="1"/>
  <c r="HC30" i="1"/>
  <c r="HB30" i="1"/>
  <c r="HB29" i="1"/>
  <c r="HC29" i="1" s="1"/>
  <c r="HB28" i="1"/>
  <c r="HC28" i="1" s="1"/>
  <c r="HB27" i="1"/>
  <c r="HC27" i="1" s="1"/>
  <c r="HB26" i="1"/>
  <c r="HC26" i="1" s="1"/>
  <c r="HB25" i="1"/>
  <c r="HC25" i="1" s="1"/>
  <c r="HC24" i="1"/>
  <c r="HB24" i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27" i="1"/>
  <c r="HA7" i="1"/>
  <c r="HA10" i="1"/>
  <c r="HA19" i="1"/>
  <c r="HA24" i="1"/>
  <c r="HA28" i="1"/>
  <c r="HA16" i="1"/>
  <c r="HA17" i="1"/>
  <c r="HA21" i="1"/>
  <c r="HA8" i="1"/>
  <c r="HA12" i="1"/>
  <c r="HA22" i="1"/>
  <c r="HA26" i="1"/>
  <c r="HA18" i="1"/>
  <c r="HA9" i="1"/>
  <c r="HA13" i="1"/>
  <c r="HA25" i="1"/>
  <c r="HA30" i="1"/>
  <c r="HA23" i="1"/>
  <c r="HA20" i="1"/>
  <c r="HA29" i="1"/>
  <c r="GU32" i="1"/>
  <c r="GP32" i="1"/>
  <c r="GK32" i="1"/>
  <c r="GW32" i="1" l="1"/>
  <c r="GX32" i="1" s="1"/>
  <c r="HA32" i="1"/>
  <c r="HB32" i="1"/>
  <c r="HC32" i="1" s="1"/>
  <c r="GV31" i="1"/>
  <c r="GX30" i="1"/>
  <c r="GW30" i="1"/>
  <c r="GV30" i="1"/>
  <c r="GW29" i="1"/>
  <c r="GX29" i="1" s="1"/>
  <c r="GV29" i="1"/>
  <c r="GW28" i="1"/>
  <c r="GX28" i="1" s="1"/>
  <c r="GV28" i="1"/>
  <c r="GW27" i="1"/>
  <c r="GX27" i="1" s="1"/>
  <c r="GV27" i="1"/>
  <c r="GW26" i="1"/>
  <c r="GX26" i="1" s="1"/>
  <c r="GV26" i="1"/>
  <c r="GW25" i="1"/>
  <c r="GX25" i="1" s="1"/>
  <c r="GV25" i="1"/>
  <c r="GW24" i="1"/>
  <c r="GX24" i="1" s="1"/>
  <c r="GV24" i="1"/>
  <c r="GW23" i="1"/>
  <c r="GX23" i="1" s="1"/>
  <c r="GV23" i="1"/>
  <c r="GW22" i="1"/>
  <c r="GX22" i="1" s="1"/>
  <c r="GV22" i="1"/>
  <c r="GW21" i="1"/>
  <c r="GX21" i="1" s="1"/>
  <c r="GV21" i="1"/>
  <c r="GW20" i="1"/>
  <c r="GX20" i="1" s="1"/>
  <c r="GV20" i="1"/>
  <c r="GW19" i="1"/>
  <c r="GX19" i="1" s="1"/>
  <c r="GV19" i="1"/>
  <c r="GW18" i="1"/>
  <c r="GX18" i="1" s="1"/>
  <c r="GV18" i="1"/>
  <c r="GW17" i="1"/>
  <c r="GX17" i="1" s="1"/>
  <c r="GV17" i="1"/>
  <c r="GW16" i="1"/>
  <c r="GX16" i="1" s="1"/>
  <c r="GV16" i="1"/>
  <c r="GW14" i="1"/>
  <c r="GX14" i="1" s="1"/>
  <c r="GW13" i="1"/>
  <c r="GX13" i="1" s="1"/>
  <c r="GV13" i="1"/>
  <c r="GW12" i="1"/>
  <c r="GX12" i="1" s="1"/>
  <c r="GV12" i="1"/>
  <c r="GW10" i="1"/>
  <c r="GX10" i="1" s="1"/>
  <c r="GV10" i="1"/>
  <c r="GW9" i="1"/>
  <c r="GX9" i="1" s="1"/>
  <c r="GV9" i="1"/>
  <c r="GW8" i="1"/>
  <c r="GX8" i="1" s="1"/>
  <c r="GV8" i="1"/>
  <c r="GW7" i="1"/>
  <c r="GX7" i="1" s="1"/>
  <c r="GV7" i="1"/>
  <c r="GV32" i="1" l="1"/>
  <c r="GR32" i="1"/>
  <c r="GS32" i="1" s="1"/>
  <c r="GQ31" i="1"/>
  <c r="GS30" i="1"/>
  <c r="GR30" i="1"/>
  <c r="GQ30" i="1"/>
  <c r="GR29" i="1"/>
  <c r="GS29" i="1" s="1"/>
  <c r="GQ29" i="1"/>
  <c r="GR28" i="1"/>
  <c r="GS28" i="1" s="1"/>
  <c r="GQ28" i="1"/>
  <c r="GR27" i="1"/>
  <c r="GS27" i="1" s="1"/>
  <c r="GQ27" i="1"/>
  <c r="GR26" i="1"/>
  <c r="GS26" i="1" s="1"/>
  <c r="GQ26" i="1"/>
  <c r="GR25" i="1"/>
  <c r="GS25" i="1" s="1"/>
  <c r="GQ25" i="1"/>
  <c r="GR24" i="1"/>
  <c r="GS24" i="1" s="1"/>
  <c r="GQ24" i="1"/>
  <c r="GR23" i="1"/>
  <c r="GS23" i="1" s="1"/>
  <c r="GQ23" i="1"/>
  <c r="GR22" i="1"/>
  <c r="GS22" i="1" s="1"/>
  <c r="GQ22" i="1"/>
  <c r="GR21" i="1"/>
  <c r="GS21" i="1" s="1"/>
  <c r="GQ21" i="1"/>
  <c r="GR20" i="1"/>
  <c r="GS20" i="1" s="1"/>
  <c r="GQ20" i="1"/>
  <c r="GR19" i="1"/>
  <c r="GS19" i="1" s="1"/>
  <c r="GQ19" i="1"/>
  <c r="GR18" i="1"/>
  <c r="GS18" i="1" s="1"/>
  <c r="GQ18" i="1"/>
  <c r="GR17" i="1"/>
  <c r="GS17" i="1" s="1"/>
  <c r="GQ17" i="1"/>
  <c r="GR16" i="1"/>
  <c r="GS16" i="1" s="1"/>
  <c r="GQ16" i="1"/>
  <c r="GR14" i="1"/>
  <c r="GS14" i="1" s="1"/>
  <c r="GR13" i="1"/>
  <c r="GS13" i="1" s="1"/>
  <c r="GQ13" i="1"/>
  <c r="GR12" i="1"/>
  <c r="GS12" i="1" s="1"/>
  <c r="GQ12" i="1"/>
  <c r="GR10" i="1"/>
  <c r="GS10" i="1" s="1"/>
  <c r="GQ10" i="1"/>
  <c r="GR9" i="1"/>
  <c r="GS9" i="1" s="1"/>
  <c r="GQ9" i="1"/>
  <c r="GR8" i="1"/>
  <c r="GS8" i="1" s="1"/>
  <c r="GQ8" i="1"/>
  <c r="GR7" i="1"/>
  <c r="GS7" i="1" s="1"/>
  <c r="GQ7" i="1"/>
  <c r="GQ32" i="1" l="1"/>
  <c r="GL31" i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M21" i="1"/>
  <c r="GN21" i="1" s="1"/>
  <c r="GL21" i="1"/>
  <c r="GM20" i="1"/>
  <c r="GN20" i="1" s="1"/>
  <c r="GM19" i="1"/>
  <c r="GN19" i="1" s="1"/>
  <c r="GM18" i="1"/>
  <c r="GN18" i="1" s="1"/>
  <c r="GL18" i="1"/>
  <c r="GM17" i="1"/>
  <c r="GN17" i="1" s="1"/>
  <c r="GM16" i="1"/>
  <c r="GN16" i="1" s="1"/>
  <c r="GM14" i="1"/>
  <c r="GN14" i="1" s="1"/>
  <c r="GM13" i="1"/>
  <c r="GN13" i="1" s="1"/>
  <c r="GL13" i="1"/>
  <c r="GM12" i="1"/>
  <c r="GN12" i="1" s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H25" i="1"/>
  <c r="GI25" i="1" s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 s="1"/>
  <c r="FV32" i="1"/>
  <c r="FW22" i="1" s="1"/>
  <c r="FZ32" i="1"/>
  <c r="GD30" i="1"/>
  <c r="GC30" i="1"/>
  <c r="GC29" i="1"/>
  <c r="GD29" i="1" s="1"/>
  <c r="GC28" i="1"/>
  <c r="GD28" i="1"/>
  <c r="GC27" i="1"/>
  <c r="GD27" i="1"/>
  <c r="GC26" i="1"/>
  <c r="GD26" i="1" s="1"/>
  <c r="GC25" i="1"/>
  <c r="GD25" i="1" s="1"/>
  <c r="GC24" i="1"/>
  <c r="GD24" i="1"/>
  <c r="GC23" i="1"/>
  <c r="GD23" i="1"/>
  <c r="GC22" i="1"/>
  <c r="GD22" i="1" s="1"/>
  <c r="GC21" i="1"/>
  <c r="GD21" i="1" s="1"/>
  <c r="GC20" i="1"/>
  <c r="GD20" i="1"/>
  <c r="GC19" i="1"/>
  <c r="GD19" i="1"/>
  <c r="GC18" i="1"/>
  <c r="GD18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 s="1"/>
  <c r="GC7" i="1"/>
  <c r="GD7" i="1" s="1"/>
  <c r="FQ32" i="1"/>
  <c r="FR17" i="1" s="1"/>
  <c r="FU32" i="1"/>
  <c r="FY30" i="1"/>
  <c r="FX30" i="1"/>
  <c r="FX29" i="1"/>
  <c r="FY29" i="1"/>
  <c r="FX28" i="1"/>
  <c r="FY28" i="1" s="1"/>
  <c r="FX27" i="1"/>
  <c r="FY27" i="1"/>
  <c r="FX26" i="1"/>
  <c r="FY26" i="1"/>
  <c r="FX25" i="1"/>
  <c r="FY25" i="1"/>
  <c r="FX24" i="1"/>
  <c r="FY24" i="1" s="1"/>
  <c r="FX23" i="1"/>
  <c r="FY23" i="1"/>
  <c r="FX22" i="1"/>
  <c r="FY22" i="1"/>
  <c r="FX21" i="1"/>
  <c r="FY21" i="1"/>
  <c r="FX20" i="1"/>
  <c r="FY20" i="1" s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/>
  <c r="FP32" i="1"/>
  <c r="FL32" i="1"/>
  <c r="FM20" i="1" s="1"/>
  <c r="FT30" i="1"/>
  <c r="FS30" i="1"/>
  <c r="FS29" i="1"/>
  <c r="FT29" i="1" s="1"/>
  <c r="FS28" i="1"/>
  <c r="FT28" i="1" s="1"/>
  <c r="FS27" i="1"/>
  <c r="FT27" i="1" s="1"/>
  <c r="FS26" i="1"/>
  <c r="FT26" i="1"/>
  <c r="FS25" i="1"/>
  <c r="FT25" i="1" s="1"/>
  <c r="FS24" i="1"/>
  <c r="FT24" i="1" s="1"/>
  <c r="FS23" i="1"/>
  <c r="FT23" i="1" s="1"/>
  <c r="FS22" i="1"/>
  <c r="FT22" i="1"/>
  <c r="FS21" i="1"/>
  <c r="FT21" i="1" s="1"/>
  <c r="FS20" i="1"/>
  <c r="FT20" i="1" s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 s="1"/>
  <c r="FK32" i="1"/>
  <c r="FO30" i="1"/>
  <c r="FN30" i="1"/>
  <c r="FN29" i="1"/>
  <c r="FO29" i="1"/>
  <c r="FN28" i="1"/>
  <c r="FO28" i="1"/>
  <c r="FN27" i="1"/>
  <c r="FO27" i="1"/>
  <c r="FN26" i="1"/>
  <c r="FO26" i="1" s="1"/>
  <c r="FN25" i="1"/>
  <c r="FO25" i="1"/>
  <c r="FN24" i="1"/>
  <c r="FO24" i="1"/>
  <c r="FN23" i="1"/>
  <c r="FO23" i="1"/>
  <c r="FN22" i="1"/>
  <c r="FO22" i="1" s="1"/>
  <c r="FN21" i="1"/>
  <c r="FO21" i="1"/>
  <c r="FN20" i="1"/>
  <c r="FO20" i="1"/>
  <c r="FN19" i="1"/>
  <c r="FO19" i="1"/>
  <c r="FN18" i="1"/>
  <c r="FO18" i="1" s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N8" i="1"/>
  <c r="FO8" i="1" s="1"/>
  <c r="FN7" i="1"/>
  <c r="FO7" i="1"/>
  <c r="FA32" i="1"/>
  <c r="FB32" i="1"/>
  <c r="FC10" i="1" s="1"/>
  <c r="FG32" i="1"/>
  <c r="FH13" i="1" s="1"/>
  <c r="FF32" i="1"/>
  <c r="FJ30" i="1"/>
  <c r="FI30" i="1"/>
  <c r="FI29" i="1"/>
  <c r="FJ29" i="1"/>
  <c r="FI28" i="1"/>
  <c r="FJ28" i="1"/>
  <c r="FI27" i="1"/>
  <c r="FJ27" i="1" s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 s="1"/>
  <c r="FI18" i="1"/>
  <c r="FJ18" i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/>
  <c r="FI7" i="1"/>
  <c r="FJ7" i="1"/>
  <c r="FE30" i="1"/>
  <c r="FD30" i="1"/>
  <c r="FD29" i="1"/>
  <c r="FE29" i="1"/>
  <c r="FD28" i="1"/>
  <c r="FE28" i="1"/>
  <c r="FD27" i="1"/>
  <c r="FE27" i="1"/>
  <c r="FE26" i="1"/>
  <c r="FD26" i="1"/>
  <c r="FD25" i="1"/>
  <c r="FE25" i="1" s="1"/>
  <c r="FD24" i="1"/>
  <c r="FE24" i="1"/>
  <c r="FD23" i="1"/>
  <c r="FE23" i="1"/>
  <c r="FD22" i="1"/>
  <c r="FE22" i="1" s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 s="1"/>
  <c r="EW32" i="1"/>
  <c r="EV32" i="1"/>
  <c r="EZ30" i="1"/>
  <c r="EY30" i="1"/>
  <c r="EY29" i="1"/>
  <c r="EZ29" i="1"/>
  <c r="EY28" i="1"/>
  <c r="EZ28" i="1" s="1"/>
  <c r="EZ27" i="1"/>
  <c r="EY27" i="1"/>
  <c r="EY26" i="1"/>
  <c r="EZ26" i="1" s="1"/>
  <c r="EY25" i="1"/>
  <c r="EZ25" i="1"/>
  <c r="EY24" i="1"/>
  <c r="EZ24" i="1"/>
  <c r="EY23" i="1"/>
  <c r="EZ23" i="1" s="1"/>
  <c r="EY22" i="1"/>
  <c r="EZ22" i="1"/>
  <c r="EY21" i="1"/>
  <c r="EZ21" i="1" s="1"/>
  <c r="EY20" i="1"/>
  <c r="EZ20" i="1"/>
  <c r="EY19" i="1"/>
  <c r="EZ19" i="1" s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/>
  <c r="ET7" i="1"/>
  <c r="EO7" i="1"/>
  <c r="EJ7" i="1"/>
  <c r="EK7" i="1"/>
  <c r="EE7" i="1"/>
  <c r="DZ7" i="1"/>
  <c r="CV7" i="1"/>
  <c r="CG7" i="1"/>
  <c r="CH7" i="1" s="1"/>
  <c r="CL7" i="1"/>
  <c r="CQ7" i="1"/>
  <c r="CR7" i="1" s="1"/>
  <c r="CH30" i="1"/>
  <c r="CG30" i="1"/>
  <c r="CG29" i="1"/>
  <c r="CH29" i="1" s="1"/>
  <c r="CG28" i="1"/>
  <c r="CH28" i="1" s="1"/>
  <c r="CG27" i="1"/>
  <c r="CH27" i="1"/>
  <c r="CH26" i="1"/>
  <c r="CG26" i="1"/>
  <c r="CG25" i="1"/>
  <c r="CH25" i="1" s="1"/>
  <c r="CG24" i="1"/>
  <c r="CH24" i="1" s="1"/>
  <c r="CG23" i="1"/>
  <c r="CH23" i="1"/>
  <c r="CH22" i="1"/>
  <c r="CG22" i="1"/>
  <c r="CG21" i="1"/>
  <c r="CH21" i="1" s="1"/>
  <c r="CG20" i="1"/>
  <c r="CH20" i="1" s="1"/>
  <c r="CG19" i="1"/>
  <c r="CH19" i="1"/>
  <c r="CG18" i="1"/>
  <c r="CH18" i="1" s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/>
  <c r="BZ32" i="1"/>
  <c r="CA12" i="1" s="1"/>
  <c r="BY32" i="1"/>
  <c r="CC30" i="1"/>
  <c r="CB30" i="1"/>
  <c r="CB28" i="1"/>
  <c r="CC28" i="1" s="1"/>
  <c r="CB27" i="1"/>
  <c r="CC27" i="1"/>
  <c r="CB26" i="1"/>
  <c r="CC26" i="1" s="1"/>
  <c r="CB25" i="1"/>
  <c r="CC25" i="1"/>
  <c r="CB24" i="1"/>
  <c r="CC24" i="1"/>
  <c r="CB23" i="1"/>
  <c r="CC23" i="1"/>
  <c r="CB22" i="1"/>
  <c r="CC22" i="1" s="1"/>
  <c r="CB21" i="1"/>
  <c r="CC21" i="1"/>
  <c r="CB20" i="1"/>
  <c r="CC20" i="1" s="1"/>
  <c r="CB19" i="1"/>
  <c r="CC19" i="1"/>
  <c r="CB18" i="1"/>
  <c r="CC18" i="1" s="1"/>
  <c r="CB17" i="1"/>
  <c r="CC17" i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/>
  <c r="CB7" i="1"/>
  <c r="CC7" i="1" s="1"/>
  <c r="EO12" i="1"/>
  <c r="EP12" i="1" s="1"/>
  <c r="EO10" i="1"/>
  <c r="EP10" i="1" s="1"/>
  <c r="EO9" i="1"/>
  <c r="EP9" i="1" s="1"/>
  <c r="EO8" i="1"/>
  <c r="EP8" i="1"/>
  <c r="EP7" i="1"/>
  <c r="EP30" i="1"/>
  <c r="EO30" i="1"/>
  <c r="EO29" i="1"/>
  <c r="EP29" i="1"/>
  <c r="EO28" i="1"/>
  <c r="EP28" i="1" s="1"/>
  <c r="EO27" i="1"/>
  <c r="EP27" i="1" s="1"/>
  <c r="EP26" i="1"/>
  <c r="EO26" i="1"/>
  <c r="EO25" i="1"/>
  <c r="EP25" i="1"/>
  <c r="EO24" i="1"/>
  <c r="EP24" i="1" s="1"/>
  <c r="EO23" i="1"/>
  <c r="EP23" i="1" s="1"/>
  <c r="EP22" i="1"/>
  <c r="EO22" i="1"/>
  <c r="EO21" i="1"/>
  <c r="EP21" i="1"/>
  <c r="EO20" i="1"/>
  <c r="EP20" i="1" s="1"/>
  <c r="EO19" i="1"/>
  <c r="EP19" i="1"/>
  <c r="EO18" i="1"/>
  <c r="EP18" i="1" s="1"/>
  <c r="EO17" i="1"/>
  <c r="EP17" i="1"/>
  <c r="EO16" i="1"/>
  <c r="EP16" i="1" s="1"/>
  <c r="EO14" i="1"/>
  <c r="EP14" i="1" s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 s="1"/>
  <c r="EJ26" i="1"/>
  <c r="EK26" i="1" s="1"/>
  <c r="EJ25" i="1"/>
  <c r="EK25" i="1"/>
  <c r="EJ24" i="1"/>
  <c r="EK24" i="1"/>
  <c r="EJ23" i="1"/>
  <c r="EK23" i="1" s="1"/>
  <c r="EJ22" i="1"/>
  <c r="EK22" i="1" s="1"/>
  <c r="EJ21" i="1"/>
  <c r="EK21" i="1"/>
  <c r="EJ20" i="1"/>
  <c r="EK20" i="1"/>
  <c r="EJ19" i="1"/>
  <c r="EK19" i="1" s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EQ32" i="1"/>
  <c r="ER32" i="1"/>
  <c r="ES20" i="1" s="1"/>
  <c r="EU30" i="1"/>
  <c r="ET30" i="1"/>
  <c r="ET29" i="1"/>
  <c r="EU29" i="1" s="1"/>
  <c r="ET28" i="1"/>
  <c r="EU28" i="1"/>
  <c r="ET27" i="1"/>
  <c r="EU27" i="1" s="1"/>
  <c r="ET26" i="1"/>
  <c r="EU26" i="1"/>
  <c r="ET25" i="1"/>
  <c r="EU25" i="1" s="1"/>
  <c r="ET24" i="1"/>
  <c r="EU24" i="1"/>
  <c r="ET23" i="1"/>
  <c r="EU23" i="1"/>
  <c r="ET22" i="1"/>
  <c r="EU22" i="1"/>
  <c r="ET21" i="1"/>
  <c r="EU21" i="1" s="1"/>
  <c r="ET20" i="1"/>
  <c r="EU20" i="1" s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L32" i="1"/>
  <c r="EM32" i="1"/>
  <c r="EN7" i="1" s="1"/>
  <c r="EC32" i="1"/>
  <c r="ED10" i="1" s="1"/>
  <c r="EB32" i="1"/>
  <c r="EF30" i="1"/>
  <c r="EE30" i="1"/>
  <c r="EE29" i="1"/>
  <c r="EF29" i="1" s="1"/>
  <c r="EE28" i="1"/>
  <c r="EF28" i="1" s="1"/>
  <c r="EE27" i="1"/>
  <c r="EF27" i="1" s="1"/>
  <c r="EE26" i="1"/>
  <c r="EF26" i="1"/>
  <c r="EE25" i="1"/>
  <c r="EF25" i="1" s="1"/>
  <c r="EE24" i="1"/>
  <c r="EF24" i="1" s="1"/>
  <c r="EE23" i="1"/>
  <c r="EF23" i="1" s="1"/>
  <c r="EE22" i="1"/>
  <c r="EF22" i="1"/>
  <c r="EF21" i="1"/>
  <c r="EE21" i="1"/>
  <c r="EE20" i="1"/>
  <c r="EF20" i="1" s="1"/>
  <c r="EE19" i="1"/>
  <c r="EF19" i="1" s="1"/>
  <c r="EE18" i="1"/>
  <c r="EF18" i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 s="1"/>
  <c r="EF7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 s="1"/>
  <c r="DZ25" i="1"/>
  <c r="EA25" i="1"/>
  <c r="DZ24" i="1"/>
  <c r="EA24" i="1"/>
  <c r="DZ23" i="1"/>
  <c r="EA23" i="1"/>
  <c r="DZ22" i="1"/>
  <c r="EA22" i="1" s="1"/>
  <c r="DZ21" i="1"/>
  <c r="EA21" i="1"/>
  <c r="DZ20" i="1"/>
  <c r="EA20" i="1"/>
  <c r="DZ19" i="1"/>
  <c r="EA19" i="1"/>
  <c r="DZ18" i="1"/>
  <c r="EA18" i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/>
  <c r="DZ8" i="1"/>
  <c r="EA8" i="1"/>
  <c r="EA7" i="1"/>
  <c r="DS32" i="1"/>
  <c r="DT9" i="1" s="1"/>
  <c r="DR32" i="1"/>
  <c r="DV30" i="1"/>
  <c r="DU30" i="1"/>
  <c r="DU29" i="1"/>
  <c r="DV29" i="1"/>
  <c r="DU28" i="1"/>
  <c r="DV28" i="1" s="1"/>
  <c r="DU27" i="1"/>
  <c r="DV27" i="1"/>
  <c r="DU26" i="1"/>
  <c r="DV26" i="1" s="1"/>
  <c r="DU25" i="1"/>
  <c r="DV25" i="1"/>
  <c r="DU24" i="1"/>
  <c r="DV24" i="1" s="1"/>
  <c r="DU23" i="1"/>
  <c r="DV23" i="1" s="1"/>
  <c r="DU22" i="1"/>
  <c r="DV22" i="1" s="1"/>
  <c r="DU21" i="1"/>
  <c r="DV21" i="1"/>
  <c r="DU20" i="1"/>
  <c r="DV20" i="1" s="1"/>
  <c r="DU19" i="1"/>
  <c r="DV19" i="1" s="1"/>
  <c r="DU18" i="1"/>
  <c r="DV18" i="1" s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/>
  <c r="DN32" i="1"/>
  <c r="DO20" i="1" s="1"/>
  <c r="DM32" i="1"/>
  <c r="DQ30" i="1"/>
  <c r="DP30" i="1"/>
  <c r="DP29" i="1"/>
  <c r="DQ29" i="1" s="1"/>
  <c r="DP28" i="1"/>
  <c r="DQ28" i="1"/>
  <c r="DP27" i="1"/>
  <c r="DQ27" i="1" s="1"/>
  <c r="DP26" i="1"/>
  <c r="DQ26" i="1" s="1"/>
  <c r="DP25" i="1"/>
  <c r="DQ25" i="1" s="1"/>
  <c r="DP24" i="1"/>
  <c r="DQ24" i="1"/>
  <c r="DP23" i="1"/>
  <c r="DQ23" i="1" s="1"/>
  <c r="DP22" i="1"/>
  <c r="DQ22" i="1" s="1"/>
  <c r="DP21" i="1"/>
  <c r="DQ21" i="1" s="1"/>
  <c r="DP20" i="1"/>
  <c r="DQ20" i="1"/>
  <c r="DP19" i="1"/>
  <c r="DQ19" i="1" s="1"/>
  <c r="DP18" i="1"/>
  <c r="DQ18" i="1" s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 s="1"/>
  <c r="DP7" i="1"/>
  <c r="DQ7" i="1"/>
  <c r="DI32" i="1"/>
  <c r="DJ16" i="1" s="1"/>
  <c r="DH32" i="1"/>
  <c r="DL30" i="1"/>
  <c r="DK30" i="1"/>
  <c r="DK29" i="1"/>
  <c r="DL29" i="1" s="1"/>
  <c r="DK28" i="1"/>
  <c r="DL28" i="1"/>
  <c r="DK27" i="1"/>
  <c r="DL27" i="1" s="1"/>
  <c r="DK26" i="1"/>
  <c r="DL26" i="1" s="1"/>
  <c r="DK25" i="1"/>
  <c r="DL25" i="1" s="1"/>
  <c r="DK24" i="1"/>
  <c r="DL24" i="1"/>
  <c r="DK23" i="1"/>
  <c r="DL23" i="1" s="1"/>
  <c r="DK22" i="1"/>
  <c r="DL22" i="1"/>
  <c r="DK21" i="1"/>
  <c r="DL21" i="1" s="1"/>
  <c r="DK20" i="1"/>
  <c r="DL20" i="1"/>
  <c r="DK19" i="1"/>
  <c r="DL19" i="1" s="1"/>
  <c r="DK18" i="1"/>
  <c r="DL18" i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D32" i="1"/>
  <c r="DE20" i="1" s="1"/>
  <c r="DC32" i="1"/>
  <c r="DG30" i="1"/>
  <c r="DF30" i="1"/>
  <c r="DF29" i="1"/>
  <c r="DG29" i="1"/>
  <c r="DF28" i="1"/>
  <c r="DG28" i="1" s="1"/>
  <c r="DF27" i="1"/>
  <c r="DG27" i="1"/>
  <c r="DF26" i="1"/>
  <c r="DG26" i="1"/>
  <c r="DF25" i="1"/>
  <c r="DG25" i="1" s="1"/>
  <c r="DF24" i="1"/>
  <c r="DG24" i="1" s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 s="1"/>
  <c r="DF7" i="1"/>
  <c r="DG7" i="1" s="1"/>
  <c r="CY32" i="1"/>
  <c r="CZ27" i="1" s="1"/>
  <c r="CX32" i="1"/>
  <c r="DB30" i="1"/>
  <c r="DA30" i="1"/>
  <c r="DA29" i="1"/>
  <c r="DB29" i="1"/>
  <c r="DA28" i="1"/>
  <c r="DB28" i="1" s="1"/>
  <c r="DA27" i="1"/>
  <c r="DB27" i="1"/>
  <c r="DA26" i="1"/>
  <c r="DB26" i="1" s="1"/>
  <c r="DA25" i="1"/>
  <c r="DB25" i="1"/>
  <c r="DB24" i="1"/>
  <c r="DA24" i="1"/>
  <c r="DA23" i="1"/>
  <c r="DB23" i="1"/>
  <c r="DA22" i="1"/>
  <c r="DB22" i="1" s="1"/>
  <c r="DA21" i="1"/>
  <c r="DB21" i="1"/>
  <c r="DA20" i="1"/>
  <c r="DB20" i="1" s="1"/>
  <c r="DA19" i="1"/>
  <c r="DB19" i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Q26" i="1"/>
  <c r="CR26" i="1" s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 s="1"/>
  <c r="CJ32" i="1"/>
  <c r="CK16" i="1" s="1"/>
  <c r="CI32" i="1"/>
  <c r="CM30" i="1"/>
  <c r="CL30" i="1"/>
  <c r="CL29" i="1"/>
  <c r="CM29" i="1"/>
  <c r="CL28" i="1"/>
  <c r="CM28" i="1" s="1"/>
  <c r="CL27" i="1"/>
  <c r="CM27" i="1"/>
  <c r="CL26" i="1"/>
  <c r="CM26" i="1"/>
  <c r="CL25" i="1"/>
  <c r="CM25" i="1"/>
  <c r="CL24" i="1"/>
  <c r="CM24" i="1" s="1"/>
  <c r="CL23" i="1"/>
  <c r="CM23" i="1"/>
  <c r="CL22" i="1"/>
  <c r="CM22" i="1"/>
  <c r="CL21" i="1"/>
  <c r="CM21" i="1"/>
  <c r="CL20" i="1"/>
  <c r="CM20" i="1" s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 s="1"/>
  <c r="BW27" i="1"/>
  <c r="BX27" i="1"/>
  <c r="BW26" i="1"/>
  <c r="BX26" i="1" s="1"/>
  <c r="BW25" i="1"/>
  <c r="BX25" i="1"/>
  <c r="BW24" i="1"/>
  <c r="BX24" i="1" s="1"/>
  <c r="BW23" i="1"/>
  <c r="BX23" i="1"/>
  <c r="BW22" i="1"/>
  <c r="BX22" i="1" s="1"/>
  <c r="BW21" i="1"/>
  <c r="BX21" i="1"/>
  <c r="BW20" i="1"/>
  <c r="BX20" i="1" s="1"/>
  <c r="BW19" i="1"/>
  <c r="BX19" i="1"/>
  <c r="BW18" i="1"/>
  <c r="BX18" i="1" s="1"/>
  <c r="BW17" i="1"/>
  <c r="BX17" i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 s="1"/>
  <c r="BR26" i="1"/>
  <c r="BS26" i="1"/>
  <c r="BR25" i="1"/>
  <c r="BS25" i="1"/>
  <c r="BR24" i="1"/>
  <c r="BS24" i="1"/>
  <c r="BR23" i="1"/>
  <c r="BS23" i="1" s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FR16" i="1" l="1"/>
  <c r="BQ23" i="1"/>
  <c r="FC23" i="1"/>
  <c r="ED8" i="1"/>
  <c r="AK26" i="1"/>
  <c r="ED19" i="1"/>
  <c r="FH30" i="1"/>
  <c r="AN13" i="1"/>
  <c r="BQ7" i="1"/>
  <c r="CK12" i="1"/>
  <c r="ES28" i="1"/>
  <c r="FH22" i="1"/>
  <c r="CK8" i="1"/>
  <c r="ES9" i="1"/>
  <c r="FH29" i="1"/>
  <c r="ES8" i="1"/>
  <c r="M9" i="1"/>
  <c r="EN31" i="1"/>
  <c r="AN21" i="1"/>
  <c r="EN9" i="1"/>
  <c r="ES16" i="1"/>
  <c r="EN22" i="1"/>
  <c r="G26" i="1"/>
  <c r="EN25" i="1"/>
  <c r="S32" i="1"/>
  <c r="EN19" i="1"/>
  <c r="EN16" i="1"/>
  <c r="EN10" i="1"/>
  <c r="EN12" i="1"/>
  <c r="EN20" i="1"/>
  <c r="EN26" i="1"/>
  <c r="EN24" i="1"/>
  <c r="EN17" i="1"/>
  <c r="EN18" i="1"/>
  <c r="EN29" i="1"/>
  <c r="EN8" i="1"/>
  <c r="EN27" i="1"/>
  <c r="EN13" i="1"/>
  <c r="EN30" i="1"/>
  <c r="CK23" i="1"/>
  <c r="AN11" i="1"/>
  <c r="P17" i="1"/>
  <c r="AK18" i="1"/>
  <c r="P26" i="1"/>
  <c r="CA21" i="1"/>
  <c r="CA10" i="1"/>
  <c r="FH21" i="1"/>
  <c r="FM13" i="1"/>
  <c r="CK25" i="1"/>
  <c r="AN17" i="1"/>
  <c r="CK21" i="1"/>
  <c r="CK18" i="1"/>
  <c r="G12" i="1"/>
  <c r="G7" i="1"/>
  <c r="CA25" i="1"/>
  <c r="FH23" i="1"/>
  <c r="AK10" i="1"/>
  <c r="CP19" i="1"/>
  <c r="P11" i="1"/>
  <c r="AK20" i="1"/>
  <c r="AK23" i="1"/>
  <c r="P20" i="1"/>
  <c r="DY21" i="1"/>
  <c r="FH10" i="1"/>
  <c r="AK19" i="1"/>
  <c r="FM22" i="1"/>
  <c r="AK22" i="1"/>
  <c r="AK16" i="1"/>
  <c r="CL32" i="1"/>
  <c r="CM32" i="1" s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G32" i="1" s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FH32" i="1" l="1"/>
  <c r="AK32" i="1"/>
  <c r="EN32" i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<sst xmlns="http://schemas.openxmlformats.org/spreadsheetml/2006/main" count="646" uniqueCount="200">
  <si>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</si>
  <si>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</si>
  <si>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</si>
  <si>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</si>
  <si>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</si>
  <si>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</si>
  <si>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</si>
  <si>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</si>
  <si>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</si>
  <si>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</si>
  <si>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</si>
  <si>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</si>
  <si>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</si>
  <si>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</si>
  <si>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</si>
  <si>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</si>
  <si>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</si>
  <si>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</si>
  <si>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</si>
  <si>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</si>
  <si>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</si>
  <si>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</si>
  <si>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</si>
  <si>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</si>
  <si>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</si>
  <si>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</si>
  <si>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</si>
  <si>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</si>
  <si>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</si>
  <si>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</si>
  <si>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</si>
  <si>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</si>
  <si>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</si>
  <si>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</si>
  <si>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</si>
  <si>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</si>
  <si>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</si>
  <si>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</si>
  <si>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</si>
  <si>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</si>
  <si>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</si>
  <si>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</si>
  <si>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</si>
  <si>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</si>
  <si>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</si>
  <si>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</si>
  <si>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</si>
  <si>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</si>
  <si>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</si>
  <si>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</si>
  <si>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</si>
  <si>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</si>
  <si>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</si>
  <si>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</si>
  <si>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</si>
  <si>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</si>
  <si>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</si>
  <si>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</si>
  <si>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</si>
  <si>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</si>
  <si>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</si>
  <si>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</si>
  <si>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</si>
  <si>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</si>
  <si>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</si>
  <si>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</si>
  <si>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</si>
  <si>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</si>
  <si>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</si>
  <si>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</si>
  <si>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</si>
  <si>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</si>
  <si>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</si>
  <si>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</si>
  <si>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</si>
  <si>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</si>
  <si>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</si>
  <si>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</si>
  <si>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</si>
  <si>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</si>
  <si>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</si>
  <si>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</si>
  <si>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</si>
  <si>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</si>
  <si>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</si>
  <si>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</si>
  <si>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</si>
  <si>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</si>
  <si>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</si>
  <si>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</si>
  <si>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</si>
  <si>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</si>
  <si>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</si>
  <si>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</si>
  <si>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</si>
  <si>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</si>
  <si>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</si>
  <si>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</si>
  <si>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</si>
  <si>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</si>
  <si>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</si>
  <si>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</si>
  <si>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</si>
  <si>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</si>
  <si>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</si>
  <si>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</si>
  <si>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</si>
  <si>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</si>
  <si>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</si>
  <si>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</si>
  <si>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</si>
  <si>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</si>
  <si>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</si>
  <si>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</si>
  <si>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</si>
  <si>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</si>
  <si>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</si>
  <si>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</si>
  <si>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</si>
  <si>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</si>
  <si>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</si>
  <si>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</si>
  <si>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</si>
  <si>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</si>
  <si>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</si>
  <si>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</si>
  <si>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</si>
  <si>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</si>
  <si>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</si>
  <si>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</si>
  <si>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</si>
  <si>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</si>
  <si>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</si>
  <si>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</si>
  <si>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</si>
  <si>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</si>
  <si>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</si>
  <si>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</si>
  <si>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</si>
  <si>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</si>
  <si>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</si>
  <si>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</si>
  <si>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</si>
  <si>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</si>
  <si>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</si>
  <si>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</si>
  <si>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</si>
  <si>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</si>
  <si>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</si>
  <si>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</si>
  <si>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</si>
  <si>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</si>
  <si>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</si>
  <si>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</si>
  <si>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</si>
  <si>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</si>
  <si>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</si>
  <si>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</si>
  <si>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</si>
  <si>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</si>
  <si>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</si>
  <si>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</si>
  <si>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</si>
  <si>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</si>
  <si>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</si>
  <si>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</si>
  <si>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</si>
  <si>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</si>
  <si>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</si>
  <si>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</si>
  <si>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</si>
  <si>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</si>
  <si>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</si>
  <si>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</si>
  <si>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</si>
  <si>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</si>
  <si>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</si>
  <si>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</si>
  <si>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</si>
  <si>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</si>
  <si>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</si>
  <si>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</si>
  <si>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</si>
  <si>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</si>
  <si>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</si>
  <si>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</si>
  <si>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</si>
  <si>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</si>
  <si>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</si>
  <si>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</si>
  <si>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</si>
  <si>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</si>
  <si>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</si>
  <si>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</si>
  <si>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</si>
  <si>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</si>
  <si>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</si>
  <si>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</si>
  <si>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</si>
  <si>
    <t>สิงหาคม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</si>
</sst>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2">
    <xf numFmtId="0" fontId="0" fillId="0" borderId="0"/>
    <xf numFmtId="165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2" fillId="0" borderId="0"/>
    <xf numFmtId="164" fontId="28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9" fillId="0" borderId="0"/>
    <xf numFmtId="165" fontId="2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/>
    <xf numFmtId="43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9" fillId="0" borderId="0">
      <alignment vertical="top"/>
      <protection locked="0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6" fillId="0" borderId="0"/>
    <xf numFmtId="0" fontId="16" fillId="0" borderId="0"/>
    <xf numFmtId="0" fontId="28" fillId="0" borderId="0"/>
    <xf numFmtId="0" fontId="31" fillId="0" borderId="0"/>
    <xf numFmtId="0" fontId="18" fillId="0" borderId="0"/>
    <xf numFmtId="0" fontId="21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11" fillId="0" borderId="0" applyNumberFormat="0" applyFont="0" applyFill="0" applyBorder="0" applyProtection="0"/>
    <xf numFmtId="0" fontId="12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12" fillId="0" borderId="0"/>
    <xf numFmtId="0" fontId="20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2" fillId="0" borderId="0"/>
    <xf numFmtId="0" fontId="14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0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9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0" borderId="5" xfId="0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165" fontId="7" fillId="0" borderId="7" xfId="1" applyFont="1" applyFill="1" applyBorder="1" applyAlignment="1">
      <alignment horizontal="center" vertical="center"/>
    </xf>
    <xf numFmtId="166" fontId="7" fillId="0" borderId="8" xfId="13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166" fontId="7" fillId="0" borderId="10" xfId="136" applyNumberFormat="1" applyFont="1" applyFill="1" applyBorder="1" applyAlignment="1">
      <alignment horizontal="center" vertical="center"/>
    </xf>
    <xf numFmtId="166" fontId="7" fillId="2" borderId="8" xfId="136" applyNumberFormat="1" applyFont="1" applyFill="1" applyBorder="1" applyAlignment="1">
      <alignment horizontal="center" vertical="center"/>
    </xf>
    <xf numFmtId="166" fontId="7" fillId="2" borderId="11" xfId="136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3" fontId="6" fillId="0" borderId="13" xfId="0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center" vertical="center"/>
    </xf>
    <xf numFmtId="166" fontId="6" fillId="0" borderId="15" xfId="136" applyNumberFormat="1" applyFont="1" applyFill="1" applyBorder="1" applyAlignment="1">
      <alignment horizontal="center" vertical="center"/>
    </xf>
    <xf numFmtId="166" fontId="6" fillId="2" borderId="15" xfId="136" applyNumberFormat="1" applyFont="1" applyFill="1" applyBorder="1" applyAlignment="1">
      <alignment horizontal="center" vertical="center"/>
    </xf>
    <xf numFmtId="166" fontId="6" fillId="2" borderId="16" xfId="136" applyNumberFormat="1" applyFont="1" applyFill="1" applyBorder="1" applyAlignment="1">
      <alignment horizontal="center" vertical="center"/>
    </xf>
    <xf numFmtId="166" fontId="8" fillId="0" borderId="5" xfId="136" applyNumberFormat="1" applyFont="1" applyFill="1" applyBorder="1" applyAlignment="1">
      <alignment horizontal="left" vertical="center"/>
    </xf>
    <xf numFmtId="3" fontId="8" fillId="0" borderId="6" xfId="136" applyNumberFormat="1" applyFont="1" applyFill="1" applyBorder="1" applyAlignment="1">
      <alignment horizontal="center" vertical="center"/>
    </xf>
    <xf numFmtId="165" fontId="6" fillId="0" borderId="17" xfId="1" applyFont="1" applyFill="1" applyBorder="1" applyAlignment="1">
      <alignment vertical="center"/>
    </xf>
    <xf numFmtId="10" fontId="6" fillId="0" borderId="8" xfId="137" applyNumberFormat="1" applyFont="1" applyBorder="1" applyAlignment="1">
      <alignment horizontal="center"/>
    </xf>
    <xf numFmtId="1" fontId="6" fillId="0" borderId="0" xfId="137" applyNumberFormat="1" applyFont="1" applyBorder="1" applyAlignment="1">
      <alignment horizontal="center"/>
    </xf>
    <xf numFmtId="10" fontId="6" fillId="0" borderId="0" xfId="137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17" xfId="1" applyFont="1" applyBorder="1" applyAlignment="1">
      <alignment vertical="center"/>
    </xf>
    <xf numFmtId="165" fontId="6" fillId="0" borderId="17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166" fontId="8" fillId="0" borderId="0" xfId="136" applyNumberFormat="1" applyFont="1" applyFill="1" applyBorder="1" applyAlignment="1">
      <alignment horizontal="left" vertical="center"/>
    </xf>
    <xf numFmtId="4" fontId="6" fillId="0" borderId="18" xfId="137" applyNumberFormat="1" applyFont="1" applyBorder="1" applyAlignment="1">
      <alignment horizontal="right"/>
    </xf>
    <xf numFmtId="169" fontId="7" fillId="0" borderId="17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19" xfId="0" applyNumberFormat="1" applyFont="1" applyBorder="1" applyAlignment="1"/>
    <xf numFmtId="165" fontId="7" fillId="0" borderId="4" xfId="1" quotePrefix="1" applyFont="1" applyBorder="1" applyAlignment="1"/>
    <xf numFmtId="3" fontId="7" fillId="0" borderId="2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147" applyAlignment="1"/>
    <xf numFmtId="10" fontId="6" fillId="0" borderId="21" xfId="137" applyNumberFormat="1" applyFont="1" applyBorder="1" applyAlignment="1">
      <alignment horizontal="center"/>
    </xf>
    <xf numFmtId="166" fontId="15" fillId="0" borderId="0" xfId="136" applyNumberFormat="1" applyFont="1" applyFill="1" applyBorder="1" applyAlignment="1">
      <alignment horizontal="left" vertical="center"/>
    </xf>
    <xf numFmtId="3" fontId="8" fillId="0" borderId="22" xfId="136" applyNumberFormat="1" applyFont="1" applyFill="1" applyBorder="1" applyAlignment="1">
      <alignment horizontal="center" vertical="center"/>
    </xf>
    <xf numFmtId="3" fontId="8" fillId="0" borderId="23" xfId="136" applyNumberFormat="1" applyFont="1" applyFill="1" applyBorder="1" applyAlignment="1">
      <alignment horizontal="center" vertical="center"/>
    </xf>
    <xf numFmtId="165" fontId="6" fillId="0" borderId="7" xfId="1" applyFont="1" applyBorder="1" applyAlignment="1"/>
    <xf numFmtId="165" fontId="6" fillId="0" borderId="17" xfId="1" applyFont="1" applyBorder="1" applyAlignment="1"/>
    <xf numFmtId="1" fontId="6" fillId="0" borderId="23" xfId="137" applyNumberFormat="1" applyFont="1" applyBorder="1" applyAlignment="1">
      <alignment horizontal="center"/>
    </xf>
    <xf numFmtId="0" fontId="10" fillId="0" borderId="0" xfId="0" applyFont="1"/>
    <xf numFmtId="165" fontId="6" fillId="0" borderId="17" xfId="13" applyFont="1" applyFill="1" applyBorder="1" applyAlignment="1">
      <alignment vertical="center"/>
    </xf>
    <xf numFmtId="10" fontId="6" fillId="0" borderId="8" xfId="141" applyNumberFormat="1" applyFont="1" applyBorder="1" applyAlignment="1">
      <alignment horizontal="center"/>
    </xf>
    <xf numFmtId="166" fontId="7" fillId="3" borderId="11" xfId="136" applyNumberFormat="1" applyFont="1" applyFill="1" applyBorder="1" applyAlignment="1">
      <alignment horizontal="center" vertical="center"/>
    </xf>
    <xf numFmtId="166" fontId="7" fillId="3" borderId="8" xfId="136" applyNumberFormat="1" applyFont="1" applyFill="1" applyBorder="1" applyAlignment="1">
      <alignment horizontal="center" vertical="center"/>
    </xf>
    <xf numFmtId="166" fontId="6" fillId="3" borderId="16" xfId="136" applyNumberFormat="1" applyFont="1" applyFill="1" applyBorder="1" applyAlignment="1">
      <alignment horizontal="center" vertical="center"/>
    </xf>
    <xf numFmtId="166" fontId="6" fillId="3" borderId="15" xfId="136" applyNumberFormat="1" applyFont="1" applyFill="1" applyBorder="1" applyAlignment="1">
      <alignment horizontal="center" vertical="center"/>
    </xf>
    <xf numFmtId="165" fontId="6" fillId="3" borderId="23" xfId="1" applyFont="1" applyFill="1" applyBorder="1" applyAlignment="1"/>
    <xf numFmtId="10" fontId="6" fillId="3" borderId="8" xfId="137" applyNumberFormat="1" applyFont="1" applyFill="1" applyBorder="1" applyAlignment="1">
      <alignment horizontal="center"/>
    </xf>
    <xf numFmtId="165" fontId="6" fillId="3" borderId="23" xfId="13" applyFont="1" applyFill="1" applyBorder="1" applyAlignment="1"/>
    <xf numFmtId="10" fontId="6" fillId="3" borderId="8" xfId="141" applyNumberFormat="1" applyFont="1" applyFill="1" applyBorder="1" applyAlignment="1">
      <alignment horizontal="center"/>
    </xf>
    <xf numFmtId="165" fontId="7" fillId="0" borderId="7" xfId="13" applyFont="1" applyFill="1" applyBorder="1" applyAlignment="1">
      <alignment horizontal="center" vertical="center"/>
    </xf>
    <xf numFmtId="168" fontId="6" fillId="0" borderId="14" xfId="13" applyNumberFormat="1" applyFont="1" applyBorder="1" applyAlignment="1">
      <alignment horizontal="center" vertical="center"/>
    </xf>
    <xf numFmtId="165" fontId="6" fillId="2" borderId="23" xfId="13" applyFont="1" applyFill="1" applyBorder="1" applyAlignment="1"/>
    <xf numFmtId="10" fontId="6" fillId="2" borderId="8" xfId="141" applyNumberFormat="1" applyFont="1" applyFill="1" applyBorder="1" applyAlignment="1">
      <alignment horizontal="center"/>
    </xf>
    <xf numFmtId="10" fontId="6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2" fillId="0" borderId="0" xfId="136" applyNumberFormat="1" applyFont="1" applyFill="1" applyBorder="1" applyAlignment="1">
      <alignment horizontal="left" vertical="center"/>
    </xf>
    <xf numFmtId="166" fontId="8" fillId="4" borderId="5" xfId="136" applyNumberFormat="1" applyFont="1" applyFill="1" applyBorder="1" applyAlignment="1">
      <alignment horizontal="left" vertical="center"/>
    </xf>
    <xf numFmtId="169" fontId="7" fillId="0" borderId="17" xfId="15" applyNumberFormat="1" applyFont="1" applyBorder="1" applyAlignment="1">
      <alignment horizontal="center" vertical="center"/>
    </xf>
    <xf numFmtId="165" fontId="6" fillId="0" borderId="17" xfId="15" applyFont="1" applyFill="1" applyBorder="1" applyAlignment="1">
      <alignment vertical="center"/>
    </xf>
    <xf numFmtId="10" fontId="6" fillId="0" borderId="8" xfId="142" applyNumberFormat="1" applyFont="1" applyBorder="1" applyAlignment="1">
      <alignment horizontal="center"/>
    </xf>
    <xf numFmtId="165" fontId="6" fillId="2" borderId="23" xfId="15" applyFont="1" applyFill="1" applyBorder="1" applyAlignment="1"/>
    <xf numFmtId="10" fontId="6" fillId="2" borderId="8" xfId="142" applyNumberFormat="1" applyFont="1" applyFill="1" applyBorder="1" applyAlignment="1">
      <alignment horizontal="center"/>
    </xf>
    <xf numFmtId="165" fontId="6" fillId="3" borderId="23" xfId="15" applyFont="1" applyFill="1" applyBorder="1" applyAlignment="1"/>
    <xf numFmtId="10" fontId="6" fillId="3" borderId="8" xfId="142" applyNumberFormat="1" applyFont="1" applyFill="1" applyBorder="1" applyAlignment="1">
      <alignment horizontal="center"/>
    </xf>
    <xf numFmtId="167" fontId="7" fillId="0" borderId="26" xfId="136" applyFont="1" applyFill="1" applyBorder="1" applyAlignment="1">
      <alignment horizontal="center" vertical="center"/>
    </xf>
    <xf numFmtId="3" fontId="6" fillId="0" borderId="19" xfId="13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6" fillId="0" borderId="28" xfId="0" applyNumberFormat="1" applyFont="1" applyBorder="1" applyAlignment="1">
      <alignment horizontal="right"/>
    </xf>
    <xf numFmtId="10" fontId="6" fillId="0" borderId="4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165" fontId="6" fillId="0" borderId="28" xfId="0" applyNumberFormat="1" applyFont="1" applyBorder="1" applyAlignment="1">
      <alignment horizontal="center"/>
    </xf>
    <xf numFmtId="10" fontId="6" fillId="0" borderId="3" xfId="0" applyNumberFormat="1" applyFont="1" applyBorder="1" applyAlignment="1"/>
    <xf numFmtId="10" fontId="6" fillId="0" borderId="3" xfId="137" applyNumberFormat="1" applyFont="1" applyBorder="1" applyAlignment="1">
      <alignment horizontal="center"/>
    </xf>
    <xf numFmtId="10" fontId="6" fillId="0" borderId="29" xfId="137" applyNumberFormat="1" applyFont="1" applyBorder="1" applyAlignment="1">
      <alignment horizontal="center"/>
    </xf>
    <xf numFmtId="165" fontId="6" fillId="3" borderId="30" xfId="1" applyFont="1" applyFill="1" applyBorder="1" applyAlignment="1"/>
    <xf numFmtId="10" fontId="6" fillId="3" borderId="29" xfId="137" applyNumberFormat="1" applyFont="1" applyFill="1" applyBorder="1" applyAlignment="1">
      <alignment horizontal="center"/>
    </xf>
    <xf numFmtId="165" fontId="6" fillId="0" borderId="27" xfId="15" applyFont="1" applyBorder="1" applyAlignment="1"/>
    <xf numFmtId="10" fontId="6" fillId="0" borderId="29" xfId="141" applyNumberFormat="1" applyFont="1" applyBorder="1" applyAlignment="1">
      <alignment horizontal="center"/>
    </xf>
    <xf numFmtId="165" fontId="6" fillId="2" borderId="30" xfId="13" applyFont="1" applyFill="1" applyBorder="1" applyAlignment="1"/>
    <xf numFmtId="10" fontId="6" fillId="2" borderId="29" xfId="141" applyNumberFormat="1" applyFont="1" applyFill="1" applyBorder="1" applyAlignment="1">
      <alignment horizontal="center"/>
    </xf>
    <xf numFmtId="3" fontId="8" fillId="0" borderId="19" xfId="136" applyNumberFormat="1" applyFont="1" applyFill="1" applyBorder="1" applyAlignment="1">
      <alignment horizontal="center" vertical="center"/>
    </xf>
    <xf numFmtId="165" fontId="6" fillId="0" borderId="27" xfId="15" applyFont="1" applyFill="1" applyBorder="1" applyAlignment="1">
      <alignment vertical="center"/>
    </xf>
    <xf numFmtId="10" fontId="6" fillId="2" borderId="3" xfId="141" applyNumberFormat="1" applyFont="1" applyFill="1" applyBorder="1" applyAlignment="1">
      <alignment horizontal="center"/>
    </xf>
    <xf numFmtId="0" fontId="12" fillId="0" borderId="0" xfId="62" applyFont="1"/>
    <xf numFmtId="0" fontId="12" fillId="0" borderId="0" xfId="62" applyFont="1" applyAlignment="1">
      <alignment horizontal="center"/>
    </xf>
    <xf numFmtId="0" fontId="3" fillId="0" borderId="0" xfId="148" applyFill="1"/>
    <xf numFmtId="0" fontId="3" fillId="0" borderId="0" xfId="148"/>
    <xf numFmtId="0" fontId="3" fillId="0" borderId="0" xfId="148" applyFont="1" applyAlignment="1">
      <alignment horizontal="left"/>
    </xf>
    <xf numFmtId="0" fontId="25" fillId="0" borderId="0" xfId="148" applyFont="1"/>
    <xf numFmtId="0" fontId="12" fillId="0" borderId="0" xfId="62" applyFont="1" applyAlignment="1">
      <alignment wrapText="1"/>
    </xf>
    <xf numFmtId="0" fontId="24" fillId="0" borderId="0" xfId="62" applyFont="1"/>
    <xf numFmtId="0" fontId="24" fillId="0" borderId="0" xfId="62" applyFont="1" applyAlignment="1">
      <alignment horizontal="center"/>
    </xf>
    <xf numFmtId="0" fontId="23" fillId="0" borderId="0" xfId="62" applyFont="1"/>
    <xf numFmtId="0" fontId="12" fillId="0" borderId="0" xfId="0" applyFont="1" applyAlignment="1">
      <alignment horizont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4" xfId="0" quotePrefix="1" applyNumberFormat="1" applyFont="1" applyBorder="1" applyAlignment="1">
      <alignment horizontal="center"/>
    </xf>
    <xf numFmtId="17" fontId="7" fillId="0" borderId="3" xfId="0" quotePrefix="1" applyNumberFormat="1" applyFont="1" applyBorder="1" applyAlignment="1">
      <alignment horizontal="center"/>
    </xf>
    <xf numFmtId="166" fontId="7" fillId="2" borderId="24" xfId="136" applyNumberFormat="1" applyFont="1" applyFill="1" applyBorder="1" applyAlignment="1">
      <alignment horizontal="center" vertical="center"/>
    </xf>
    <xf numFmtId="166" fontId="7" fillId="2" borderId="25" xfId="136" applyNumberFormat="1" applyFont="1" applyFill="1" applyBorder="1" applyAlignment="1">
      <alignment horizontal="center" vertical="center"/>
    </xf>
    <xf numFmtId="166" fontId="7" fillId="3" borderId="24" xfId="136" applyNumberFormat="1" applyFont="1" applyFill="1" applyBorder="1" applyAlignment="1">
      <alignment horizontal="center" vertical="center"/>
    </xf>
    <xf numFmtId="166" fontId="7" fillId="3" borderId="25" xfId="136" applyNumberFormat="1" applyFont="1" applyFill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4" xfId="0" quotePrefix="1" applyNumberFormat="1" applyFont="1" applyBorder="1" applyAlignment="1">
      <alignment horizontal="center"/>
    </xf>
    <xf numFmtId="170" fontId="7" fillId="0" borderId="19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</cellXfs>
  <cellStyles count="17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4 3" xfId="168" xr:uid="{B71EC5E3-0CEF-4174-A1D9-521D6C38AF35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19 2" xfId="163" xr:uid="{0CD8FA9F-C479-4B35-9A38-DBBF4B520518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2 5" xfId="169" xr:uid="{D5F1B333-2AD2-4520-ABD2-37607A6E2F97}"/>
    <cellStyle name="Comma 2 3" xfId="21" xr:uid="{00000000-0005-0000-0000-000014000000}"/>
    <cellStyle name="Comma 2 4" xfId="22" xr:uid="{00000000-0005-0000-0000-000015000000}"/>
    <cellStyle name="Comma 2 5" xfId="165" xr:uid="{E4268040-2D9E-4CA4-AA66-FA0E2AA893A9}"/>
    <cellStyle name="Comma 20" xfId="149" xr:uid="{00000000-0005-0000-0000-0000C1000000}"/>
    <cellStyle name="Comma 21" xfId="162" xr:uid="{00000000-0005-0000-0000-0000CE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2 3" xfId="166" xr:uid="{CC56CB39-F70C-4633-A95D-63177E39EEF3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11" xfId="170" xr:uid="{280187EA-C8F8-457E-AB69-411B648D2966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2 2 3" xfId="167" xr:uid="{5DA09D17-CB78-4682-9046-7AB3D0238691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19 2" xfId="171" xr:uid="{73849C5A-A55F-49E1-8FB7-0A2F32AB931A}"/>
    <cellStyle name="Normal 2" xfId="76" xr:uid="{00000000-0005-0000-0000-00004C000000}"/>
    <cellStyle name="Normal 2 10" xfId="77" xr:uid="{00000000-0005-0000-0000-00004D000000}"/>
    <cellStyle name="Normal 2 11" xfId="164" xr:uid="{F9D19C34-FB7C-45D7-84ED-7272E08C9591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GZ7" activePane="bottomRight" state="frozen"/>
      <selection pane="topRight" activeCell="B1" sqref="B1"/>
      <selection pane="bottomLeft" activeCell="A8" sqref="A8"/>
      <selection pane="bottomRight" activeCell="HO2" sqref="HO2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97" width="9.140625" style="2"/>
    <col min="198" max="198" width="18.140625" style="2" customWidth="1"/>
    <col min="199" max="199" width="9.140625" style="2"/>
    <col min="200" max="200" width="12.42578125" style="2" customWidth="1"/>
    <col min="201" max="202" width="9.140625" style="2"/>
    <col min="203" max="203" width="15.7109375" style="2" customWidth="1"/>
    <col min="204" max="204" width="9.140625" style="2"/>
    <col min="205" max="205" width="15.28515625" style="2" customWidth="1"/>
    <col min="206" max="207" width="9.140625" style="2"/>
    <col min="208" max="208" width="14.85546875" style="2" customWidth="1"/>
    <col min="209" max="212" width="9.140625" style="2"/>
    <col min="213" max="213" width="14.7109375" style="2" customWidth="1"/>
    <col min="214" max="214" width="9.140625" style="2"/>
    <col min="215" max="215" width="14.42578125" style="2" customWidth="1"/>
    <col min="216" max="217" width="9.140625" style="2"/>
    <col min="218" max="218" width="19.28515625" style="2" customWidth="1"/>
    <col min="219" max="219" width="9.140625" style="2"/>
    <col min="220" max="220" width="17.5703125" style="2" customWidth="1"/>
    <col min="221" max="222" width="9.140625" style="2"/>
    <col min="223" max="223" width="20" style="2" customWidth="1"/>
    <col min="224" max="224" width="9.140625" style="2"/>
    <col min="225" max="225" width="13.42578125" style="2" customWidth="1"/>
    <col min="226" max="16384" width="9.140625" style="2"/>
  </cols>
  <sheetData>
    <row r="1" spans="1:226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26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21" t="s">
        <v>27</v>
      </c>
      <c r="O3" s="122"/>
      <c r="P3" s="122"/>
      <c r="Q3" s="121" t="s">
        <v>28</v>
      </c>
      <c r="R3" s="122"/>
      <c r="S3" s="122"/>
      <c r="T3" s="119" t="s">
        <v>29</v>
      </c>
      <c r="U3" s="123"/>
      <c r="V3" s="123"/>
      <c r="W3" s="119" t="s">
        <v>30</v>
      </c>
      <c r="X3" s="123"/>
      <c r="Y3" s="123"/>
      <c r="Z3" s="119" t="s">
        <v>31</v>
      </c>
      <c r="AA3" s="123"/>
      <c r="AB3" s="123"/>
      <c r="AC3" s="119" t="s">
        <v>33</v>
      </c>
      <c r="AD3" s="120"/>
      <c r="AE3" s="120"/>
      <c r="AF3" s="119" t="s">
        <v>34</v>
      </c>
      <c r="AG3" s="120"/>
      <c r="AH3" s="120"/>
      <c r="AI3" s="119" t="s">
        <v>38</v>
      </c>
      <c r="AJ3" s="120"/>
      <c r="AK3" s="120"/>
      <c r="AL3" s="119" t="s">
        <v>40</v>
      </c>
      <c r="AM3" s="120"/>
      <c r="AN3" s="120"/>
      <c r="AO3" s="119" t="s">
        <v>41</v>
      </c>
      <c r="AP3" s="120"/>
      <c r="AQ3" s="120"/>
      <c r="AR3" s="119" t="s">
        <v>42</v>
      </c>
      <c r="AS3" s="120"/>
      <c r="AT3" s="120"/>
      <c r="AU3" s="124" t="s">
        <v>44</v>
      </c>
      <c r="AV3" s="125"/>
      <c r="AW3" s="125"/>
      <c r="AX3" s="125"/>
      <c r="AY3" s="126"/>
      <c r="AZ3" s="112" t="s">
        <v>46</v>
      </c>
      <c r="BA3" s="113"/>
      <c r="BB3" s="113"/>
      <c r="BC3" s="113"/>
      <c r="BD3" s="114"/>
      <c r="BE3" s="112" t="s">
        <v>143</v>
      </c>
      <c r="BF3" s="113"/>
      <c r="BG3" s="113"/>
      <c r="BH3" s="113"/>
      <c r="BI3" s="114"/>
      <c r="BJ3" s="112" t="s">
        <v>162</v>
      </c>
      <c r="BK3" s="113"/>
      <c r="BL3" s="113"/>
      <c r="BM3" s="113"/>
      <c r="BN3" s="114"/>
      <c r="BO3" s="112" t="s">
        <v>163</v>
      </c>
      <c r="BP3" s="113"/>
      <c r="BQ3" s="113"/>
      <c r="BR3" s="113"/>
      <c r="BS3" s="114"/>
      <c r="BT3" s="112" t="s">
        <v>164</v>
      </c>
      <c r="BU3" s="113"/>
      <c r="BV3" s="113"/>
      <c r="BW3" s="113"/>
      <c r="BX3" s="114"/>
      <c r="BY3" s="112" t="s">
        <v>184</v>
      </c>
      <c r="BZ3" s="113"/>
      <c r="CA3" s="113"/>
      <c r="CB3" s="113"/>
      <c r="CC3" s="114"/>
      <c r="CD3" s="112" t="s">
        <v>165</v>
      </c>
      <c r="CE3" s="113"/>
      <c r="CF3" s="113"/>
      <c r="CG3" s="113"/>
      <c r="CH3" s="114"/>
      <c r="CI3" s="112" t="s">
        <v>166</v>
      </c>
      <c r="CJ3" s="113"/>
      <c r="CK3" s="113"/>
      <c r="CL3" s="113"/>
      <c r="CM3" s="114"/>
      <c r="CN3" s="112" t="s">
        <v>167</v>
      </c>
      <c r="CO3" s="113"/>
      <c r="CP3" s="113"/>
      <c r="CQ3" s="113"/>
      <c r="CR3" s="114"/>
      <c r="CS3" s="112" t="s">
        <v>168</v>
      </c>
      <c r="CT3" s="113"/>
      <c r="CU3" s="113"/>
      <c r="CV3" s="113"/>
      <c r="CW3" s="114"/>
      <c r="CX3" s="112" t="s">
        <v>169</v>
      </c>
      <c r="CY3" s="113"/>
      <c r="CZ3" s="113"/>
      <c r="DA3" s="113"/>
      <c r="DB3" s="114"/>
      <c r="DC3" s="112" t="s">
        <v>170</v>
      </c>
      <c r="DD3" s="113"/>
      <c r="DE3" s="113"/>
      <c r="DF3" s="113"/>
      <c r="DG3" s="114"/>
      <c r="DH3" s="112" t="s">
        <v>171</v>
      </c>
      <c r="DI3" s="113"/>
      <c r="DJ3" s="113"/>
      <c r="DK3" s="113"/>
      <c r="DL3" s="114"/>
      <c r="DM3" s="112" t="s">
        <v>172</v>
      </c>
      <c r="DN3" s="113"/>
      <c r="DO3" s="113"/>
      <c r="DP3" s="113"/>
      <c r="DQ3" s="114"/>
      <c r="DR3" s="112" t="s">
        <v>173</v>
      </c>
      <c r="DS3" s="113"/>
      <c r="DT3" s="113"/>
      <c r="DU3" s="113"/>
      <c r="DV3" s="114"/>
      <c r="DW3" s="112" t="s">
        <v>174</v>
      </c>
      <c r="DX3" s="113"/>
      <c r="DY3" s="113"/>
      <c r="DZ3" s="113"/>
      <c r="EA3" s="114"/>
      <c r="EB3" s="112" t="s">
        <v>180</v>
      </c>
      <c r="EC3" s="113"/>
      <c r="ED3" s="113"/>
      <c r="EE3" s="113"/>
      <c r="EF3" s="114"/>
      <c r="EG3" s="112" t="s">
        <v>183</v>
      </c>
      <c r="EH3" s="113"/>
      <c r="EI3" s="113"/>
      <c r="EJ3" s="113"/>
      <c r="EK3" s="114"/>
      <c r="EL3" s="112" t="s">
        <v>181</v>
      </c>
      <c r="EM3" s="113"/>
      <c r="EN3" s="113"/>
      <c r="EO3" s="113"/>
      <c r="EP3" s="114"/>
      <c r="EQ3" s="112" t="s">
        <v>182</v>
      </c>
      <c r="ER3" s="113"/>
      <c r="ES3" s="113"/>
      <c r="ET3" s="113"/>
      <c r="EU3" s="114"/>
      <c r="EV3" s="112" t="s">
        <v>185</v>
      </c>
      <c r="EW3" s="113"/>
      <c r="EX3" s="113"/>
      <c r="EY3" s="113"/>
      <c r="EZ3" s="114"/>
      <c r="FA3" s="112" t="s">
        <v>186</v>
      </c>
      <c r="FB3" s="113"/>
      <c r="FC3" s="113"/>
      <c r="FD3" s="113"/>
      <c r="FE3" s="114"/>
      <c r="FF3" s="112" t="s">
        <v>187</v>
      </c>
      <c r="FG3" s="113"/>
      <c r="FH3" s="113"/>
      <c r="FI3" s="113"/>
      <c r="FJ3" s="114"/>
      <c r="FK3" s="112" t="s">
        <v>188</v>
      </c>
      <c r="FL3" s="113"/>
      <c r="FM3" s="113"/>
      <c r="FN3" s="113"/>
      <c r="FO3" s="114"/>
      <c r="FP3" s="112" t="s">
        <v>189</v>
      </c>
      <c r="FQ3" s="113"/>
      <c r="FR3" s="113"/>
      <c r="FS3" s="113"/>
      <c r="FT3" s="114"/>
      <c r="FU3" s="112" t="s">
        <v>190</v>
      </c>
      <c r="FV3" s="113"/>
      <c r="FW3" s="113"/>
      <c r="FX3" s="113"/>
      <c r="FY3" s="114"/>
      <c r="FZ3" s="112" t="s">
        <v>191</v>
      </c>
      <c r="GA3" s="113"/>
      <c r="GB3" s="113"/>
      <c r="GC3" s="113"/>
      <c r="GD3" s="114"/>
      <c r="GE3" s="112" t="s">
        <v>192</v>
      </c>
      <c r="GF3" s="113"/>
      <c r="GG3" s="113"/>
      <c r="GH3" s="113"/>
      <c r="GI3" s="114"/>
      <c r="GJ3" s="112" t="s">
        <v>193</v>
      </c>
      <c r="GK3" s="113"/>
      <c r="GL3" s="113"/>
      <c r="GM3" s="113"/>
      <c r="GN3" s="114"/>
      <c r="GO3" s="112" t="s">
        <v>194</v>
      </c>
      <c r="GP3" s="113"/>
      <c r="GQ3" s="113"/>
      <c r="GR3" s="113"/>
      <c r="GS3" s="114"/>
      <c r="GT3" s="112" t="s">
        <v>195</v>
      </c>
      <c r="GU3" s="113"/>
      <c r="GV3" s="113"/>
      <c r="GW3" s="113"/>
      <c r="GX3" s="114"/>
      <c r="GY3" s="112" t="s">
        <v>196</v>
      </c>
      <c r="GZ3" s="113"/>
      <c r="HA3" s="113"/>
      <c r="HB3" s="113"/>
      <c r="HC3" s="114"/>
      <c r="HD3" s="112" t="s">
        <v>197</v>
      </c>
      <c r="HE3" s="113"/>
      <c r="HF3" s="113"/>
      <c r="HG3" s="113"/>
      <c r="HH3" s="114"/>
      <c r="HI3" s="112" t="s">
        <v>198</v>
      </c>
      <c r="HJ3" s="113"/>
      <c r="HK3" s="113"/>
      <c r="HL3" s="113"/>
      <c r="HM3" s="114"/>
      <c r="HN3" s="112" t="s">
        <v>199</v>
      </c>
      <c r="HO3" s="113"/>
      <c r="HP3" s="113"/>
      <c r="HQ3" s="113"/>
      <c r="HR3" s="114"/>
    </row>
    <row r="4" spans="1:22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17" t="s">
        <v>9</v>
      </c>
      <c r="AY4" s="118"/>
      <c r="AZ4" s="15" t="s">
        <v>6</v>
      </c>
      <c r="BA4" s="13" t="s">
        <v>7</v>
      </c>
      <c r="BB4" s="16" t="s">
        <v>8</v>
      </c>
      <c r="BC4" s="117" t="s">
        <v>9</v>
      </c>
      <c r="BD4" s="118"/>
      <c r="BE4" s="15" t="s">
        <v>6</v>
      </c>
      <c r="BF4" s="13" t="s">
        <v>7</v>
      </c>
      <c r="BG4" s="16" t="s">
        <v>8</v>
      </c>
      <c r="BH4" s="117" t="s">
        <v>9</v>
      </c>
      <c r="BI4" s="118"/>
      <c r="BJ4" s="15" t="s">
        <v>6</v>
      </c>
      <c r="BK4" s="65" t="s">
        <v>7</v>
      </c>
      <c r="BL4" s="16" t="s">
        <v>8</v>
      </c>
      <c r="BM4" s="115" t="s">
        <v>9</v>
      </c>
      <c r="BN4" s="116"/>
      <c r="BO4" s="15" t="s">
        <v>6</v>
      </c>
      <c r="BP4" s="65" t="s">
        <v>7</v>
      </c>
      <c r="BQ4" s="16" t="s">
        <v>8</v>
      </c>
      <c r="BR4" s="115" t="s">
        <v>9</v>
      </c>
      <c r="BS4" s="116"/>
      <c r="BT4" s="15" t="s">
        <v>6</v>
      </c>
      <c r="BU4" s="65" t="s">
        <v>7</v>
      </c>
      <c r="BV4" s="16" t="s">
        <v>8</v>
      </c>
      <c r="BW4" s="115" t="s">
        <v>9</v>
      </c>
      <c r="BX4" s="116"/>
      <c r="BY4" s="15" t="s">
        <v>6</v>
      </c>
      <c r="BZ4" s="65" t="s">
        <v>7</v>
      </c>
      <c r="CA4" s="16" t="s">
        <v>8</v>
      </c>
      <c r="CB4" s="115" t="s">
        <v>9</v>
      </c>
      <c r="CC4" s="116"/>
      <c r="CD4" s="15" t="s">
        <v>6</v>
      </c>
      <c r="CE4" s="65" t="s">
        <v>7</v>
      </c>
      <c r="CF4" s="16" t="s">
        <v>8</v>
      </c>
      <c r="CG4" s="115" t="s">
        <v>9</v>
      </c>
      <c r="CH4" s="116"/>
      <c r="CI4" s="15" t="s">
        <v>6</v>
      </c>
      <c r="CJ4" s="65" t="s">
        <v>7</v>
      </c>
      <c r="CK4" s="16" t="s">
        <v>8</v>
      </c>
      <c r="CL4" s="115" t="s">
        <v>9</v>
      </c>
      <c r="CM4" s="116"/>
      <c r="CN4" s="15" t="s">
        <v>6</v>
      </c>
      <c r="CO4" s="65" t="s">
        <v>7</v>
      </c>
      <c r="CP4" s="16" t="s">
        <v>8</v>
      </c>
      <c r="CQ4" s="115" t="s">
        <v>9</v>
      </c>
      <c r="CR4" s="116"/>
      <c r="CS4" s="15" t="s">
        <v>6</v>
      </c>
      <c r="CT4" s="65" t="s">
        <v>7</v>
      </c>
      <c r="CU4" s="16" t="s">
        <v>8</v>
      </c>
      <c r="CV4" s="115" t="s">
        <v>9</v>
      </c>
      <c r="CW4" s="116"/>
      <c r="CX4" s="15" t="s">
        <v>6</v>
      </c>
      <c r="CY4" s="65" t="s">
        <v>7</v>
      </c>
      <c r="CZ4" s="16" t="s">
        <v>8</v>
      </c>
      <c r="DA4" s="115" t="s">
        <v>9</v>
      </c>
      <c r="DB4" s="116"/>
      <c r="DC4" s="15" t="s">
        <v>6</v>
      </c>
      <c r="DD4" s="65" t="s">
        <v>7</v>
      </c>
      <c r="DE4" s="16" t="s">
        <v>8</v>
      </c>
      <c r="DF4" s="115" t="s">
        <v>9</v>
      </c>
      <c r="DG4" s="116"/>
      <c r="DH4" s="15" t="s">
        <v>6</v>
      </c>
      <c r="DI4" s="65" t="s">
        <v>7</v>
      </c>
      <c r="DJ4" s="16" t="s">
        <v>8</v>
      </c>
      <c r="DK4" s="115" t="s">
        <v>9</v>
      </c>
      <c r="DL4" s="116"/>
      <c r="DM4" s="15" t="s">
        <v>6</v>
      </c>
      <c r="DN4" s="65" t="s">
        <v>7</v>
      </c>
      <c r="DO4" s="16" t="s">
        <v>8</v>
      </c>
      <c r="DP4" s="115" t="s">
        <v>9</v>
      </c>
      <c r="DQ4" s="116"/>
      <c r="DR4" s="15" t="s">
        <v>6</v>
      </c>
      <c r="DS4" s="65" t="s">
        <v>7</v>
      </c>
      <c r="DT4" s="16" t="s">
        <v>8</v>
      </c>
      <c r="DU4" s="115" t="s">
        <v>9</v>
      </c>
      <c r="DV4" s="116"/>
      <c r="DW4" s="15" t="s">
        <v>6</v>
      </c>
      <c r="DX4" s="65" t="s">
        <v>7</v>
      </c>
      <c r="DY4" s="16" t="s">
        <v>8</v>
      </c>
      <c r="DZ4" s="115" t="s">
        <v>9</v>
      </c>
      <c r="EA4" s="116"/>
      <c r="EB4" s="15" t="s">
        <v>6</v>
      </c>
      <c r="EC4" s="65" t="s">
        <v>7</v>
      </c>
      <c r="ED4" s="16" t="s">
        <v>8</v>
      </c>
      <c r="EE4" s="115" t="s">
        <v>9</v>
      </c>
      <c r="EF4" s="116"/>
      <c r="EG4" s="15" t="s">
        <v>6</v>
      </c>
      <c r="EH4" s="65" t="s">
        <v>7</v>
      </c>
      <c r="EI4" s="16" t="s">
        <v>8</v>
      </c>
      <c r="EJ4" s="115" t="s">
        <v>9</v>
      </c>
      <c r="EK4" s="116"/>
      <c r="EL4" s="15" t="s">
        <v>6</v>
      </c>
      <c r="EM4" s="65" t="s">
        <v>7</v>
      </c>
      <c r="EN4" s="16" t="s">
        <v>8</v>
      </c>
      <c r="EO4" s="115" t="s">
        <v>9</v>
      </c>
      <c r="EP4" s="116"/>
      <c r="EQ4" s="15" t="s">
        <v>6</v>
      </c>
      <c r="ER4" s="65" t="s">
        <v>7</v>
      </c>
      <c r="ES4" s="16" t="s">
        <v>8</v>
      </c>
      <c r="ET4" s="115" t="s">
        <v>9</v>
      </c>
      <c r="EU4" s="116"/>
      <c r="EV4" s="15" t="s">
        <v>6</v>
      </c>
      <c r="EW4" s="65" t="s">
        <v>7</v>
      </c>
      <c r="EX4" s="16" t="s">
        <v>8</v>
      </c>
      <c r="EY4" s="115" t="s">
        <v>9</v>
      </c>
      <c r="EZ4" s="116"/>
      <c r="FA4" s="15" t="s">
        <v>6</v>
      </c>
      <c r="FB4" s="65" t="s">
        <v>7</v>
      </c>
      <c r="FC4" s="16" t="s">
        <v>8</v>
      </c>
      <c r="FD4" s="115" t="s">
        <v>9</v>
      </c>
      <c r="FE4" s="116"/>
      <c r="FF4" s="15" t="s">
        <v>6</v>
      </c>
      <c r="FG4" s="65" t="s">
        <v>7</v>
      </c>
      <c r="FH4" s="16" t="s">
        <v>8</v>
      </c>
      <c r="FI4" s="115" t="s">
        <v>9</v>
      </c>
      <c r="FJ4" s="116"/>
      <c r="FK4" s="15" t="s">
        <v>6</v>
      </c>
      <c r="FL4" s="65" t="s">
        <v>7</v>
      </c>
      <c r="FM4" s="16" t="s">
        <v>8</v>
      </c>
      <c r="FN4" s="115" t="s">
        <v>9</v>
      </c>
      <c r="FO4" s="116"/>
      <c r="FP4" s="15" t="s">
        <v>6</v>
      </c>
      <c r="FQ4" s="65" t="s">
        <v>7</v>
      </c>
      <c r="FR4" s="16" t="s">
        <v>8</v>
      </c>
      <c r="FS4" s="115" t="s">
        <v>9</v>
      </c>
      <c r="FT4" s="116"/>
      <c r="FU4" s="15" t="s">
        <v>6</v>
      </c>
      <c r="FV4" s="65" t="s">
        <v>7</v>
      </c>
      <c r="FW4" s="16" t="s">
        <v>8</v>
      </c>
      <c r="FX4" s="115" t="s">
        <v>9</v>
      </c>
      <c r="FY4" s="116"/>
      <c r="FZ4" s="15" t="s">
        <v>6</v>
      </c>
      <c r="GA4" s="65" t="s">
        <v>7</v>
      </c>
      <c r="GB4" s="16" t="s">
        <v>8</v>
      </c>
      <c r="GC4" s="115" t="s">
        <v>9</v>
      </c>
      <c r="GD4" s="116"/>
      <c r="GE4" s="15" t="s">
        <v>6</v>
      </c>
      <c r="GF4" s="65" t="s">
        <v>7</v>
      </c>
      <c r="GG4" s="16" t="s">
        <v>8</v>
      </c>
      <c r="GH4" s="115" t="s">
        <v>9</v>
      </c>
      <c r="GI4" s="116"/>
      <c r="GJ4" s="15" t="s">
        <v>6</v>
      </c>
      <c r="GK4" s="65" t="s">
        <v>7</v>
      </c>
      <c r="GL4" s="16" t="s">
        <v>8</v>
      </c>
      <c r="GM4" s="115" t="s">
        <v>9</v>
      </c>
      <c r="GN4" s="116"/>
      <c r="GO4" s="15" t="s">
        <v>6</v>
      </c>
      <c r="GP4" s="65" t="s">
        <v>7</v>
      </c>
      <c r="GQ4" s="16" t="s">
        <v>8</v>
      </c>
      <c r="GR4" s="115" t="s">
        <v>9</v>
      </c>
      <c r="GS4" s="116"/>
      <c r="GT4" s="15" t="s">
        <v>6</v>
      </c>
      <c r="GU4" s="65" t="s">
        <v>7</v>
      </c>
      <c r="GV4" s="16" t="s">
        <v>8</v>
      </c>
      <c r="GW4" s="115" t="s">
        <v>9</v>
      </c>
      <c r="GX4" s="116"/>
      <c r="GY4" s="15" t="s">
        <v>6</v>
      </c>
      <c r="GZ4" s="65" t="s">
        <v>7</v>
      </c>
      <c r="HA4" s="16" t="s">
        <v>8</v>
      </c>
      <c r="HB4" s="115" t="s">
        <v>9</v>
      </c>
      <c r="HC4" s="116"/>
      <c r="HD4" s="15" t="s">
        <v>6</v>
      </c>
      <c r="HE4" s="65" t="s">
        <v>7</v>
      </c>
      <c r="HF4" s="16" t="s">
        <v>8</v>
      </c>
      <c r="HG4" s="115" t="s">
        <v>9</v>
      </c>
      <c r="HH4" s="116"/>
      <c r="HI4" s="15" t="s">
        <v>6</v>
      </c>
      <c r="HJ4" s="65" t="s">
        <v>7</v>
      </c>
      <c r="HK4" s="16" t="s">
        <v>8</v>
      </c>
      <c r="HL4" s="115" t="s">
        <v>9</v>
      </c>
      <c r="HM4" s="116"/>
      <c r="HN4" s="15" t="s">
        <v>6</v>
      </c>
      <c r="HO4" s="65" t="s">
        <v>7</v>
      </c>
      <c r="HP4" s="16" t="s">
        <v>8</v>
      </c>
      <c r="HQ4" s="115" t="s">
        <v>9</v>
      </c>
      <c r="HR4" s="116"/>
    </row>
    <row r="5" spans="1:226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  <c r="GO5" s="12" t="s">
        <v>13</v>
      </c>
      <c r="GP5" s="73">
        <v>45747</v>
      </c>
      <c r="GQ5" s="14" t="s">
        <v>10</v>
      </c>
      <c r="GR5" s="18" t="s">
        <v>11</v>
      </c>
      <c r="GS5" s="17" t="s">
        <v>12</v>
      </c>
      <c r="GT5" s="12" t="s">
        <v>13</v>
      </c>
      <c r="GU5" s="73">
        <v>45777</v>
      </c>
      <c r="GV5" s="14" t="s">
        <v>10</v>
      </c>
      <c r="GW5" s="18" t="s">
        <v>11</v>
      </c>
      <c r="GX5" s="17" t="s">
        <v>12</v>
      </c>
      <c r="GY5" s="12" t="s">
        <v>13</v>
      </c>
      <c r="GZ5" s="73">
        <v>45807</v>
      </c>
      <c r="HA5" s="14" t="s">
        <v>10</v>
      </c>
      <c r="HB5" s="18" t="s">
        <v>11</v>
      </c>
      <c r="HC5" s="17" t="s">
        <v>12</v>
      </c>
      <c r="HD5" s="12" t="s">
        <v>13</v>
      </c>
      <c r="HE5" s="73">
        <v>45838</v>
      </c>
      <c r="HF5" s="14" t="s">
        <v>10</v>
      </c>
      <c r="HG5" s="18" t="s">
        <v>11</v>
      </c>
      <c r="HH5" s="17" t="s">
        <v>12</v>
      </c>
      <c r="HI5" s="12" t="s">
        <v>13</v>
      </c>
      <c r="HJ5" s="73">
        <v>45869</v>
      </c>
      <c r="HK5" s="14" t="s">
        <v>10</v>
      </c>
      <c r="HL5" s="18" t="s">
        <v>11</v>
      </c>
      <c r="HM5" s="17" t="s">
        <v>12</v>
      </c>
      <c r="HN5" s="12" t="s">
        <v>13</v>
      </c>
      <c r="HO5" s="73">
        <v>45898</v>
      </c>
      <c r="HP5" s="14" t="s">
        <v>10</v>
      </c>
      <c r="HQ5" s="18" t="s">
        <v>11</v>
      </c>
      <c r="HR5" s="17" t="s">
        <v>12</v>
      </c>
    </row>
    <row r="6" spans="1:22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  <c r="GO6" s="20"/>
      <c r="GP6" s="66" t="s">
        <v>14</v>
      </c>
      <c r="GQ6" s="22"/>
      <c r="GR6" s="24" t="s">
        <v>14</v>
      </c>
      <c r="GS6" s="23"/>
      <c r="GT6" s="20"/>
      <c r="GU6" s="66" t="s">
        <v>14</v>
      </c>
      <c r="GV6" s="22"/>
      <c r="GW6" s="24" t="s">
        <v>14</v>
      </c>
      <c r="GX6" s="23"/>
      <c r="GY6" s="20"/>
      <c r="GZ6" s="66" t="s">
        <v>14</v>
      </c>
      <c r="HA6" s="22"/>
      <c r="HB6" s="24" t="s">
        <v>14</v>
      </c>
      <c r="HC6" s="23"/>
      <c r="HD6" s="20"/>
      <c r="HE6" s="66" t="s">
        <v>14</v>
      </c>
      <c r="HF6" s="22"/>
      <c r="HG6" s="24" t="s">
        <v>14</v>
      </c>
      <c r="HH6" s="23"/>
      <c r="HI6" s="20"/>
      <c r="HJ6" s="66" t="s">
        <v>14</v>
      </c>
      <c r="HK6" s="22"/>
      <c r="HL6" s="24" t="s">
        <v>14</v>
      </c>
      <c r="HM6" s="23"/>
      <c r="HN6" s="20"/>
      <c r="HO6" s="66" t="s">
        <v>14</v>
      </c>
      <c r="HP6" s="22"/>
      <c r="HQ6" s="24" t="s">
        <v>14</v>
      </c>
      <c r="HR6" s="23"/>
    </row>
    <row r="7" spans="1:226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  <c r="GO7" s="111">
        <v>29</v>
      </c>
      <c r="GP7" s="74">
        <v>20755129833.330009</v>
      </c>
      <c r="GQ7" s="56">
        <f>GP7/GP$32</f>
        <v>4.7393677439845301E-2</v>
      </c>
      <c r="GR7" s="67">
        <f>IF(GP7&lt;0,"Error",IF(AND(GK7=0,GP7&gt;0),"New Comer",GP7-GK7))</f>
        <v>-373240715.79999542</v>
      </c>
      <c r="GS7" s="68">
        <f>IF(AND(GK7=0,GP7=0),"-",IF(GK7=0,"",GR7/GK7))</f>
        <v>-1.7665381006646736E-2</v>
      </c>
      <c r="GT7" s="111">
        <v>29</v>
      </c>
      <c r="GU7" s="74">
        <v>20795804263.029995</v>
      </c>
      <c r="GV7" s="56">
        <f>GU7/GU$32</f>
        <v>4.7435172045610631E-2</v>
      </c>
      <c r="GW7" s="67">
        <f>IF(GU7&lt;0,"Error",IF(AND(GP7=0,GU7&gt;0),"New Comer",GU7-GP7))</f>
        <v>40674429.699985504</v>
      </c>
      <c r="GX7" s="68">
        <f>IF(AND(GP7=0,GU7=0),"-",IF(GP7=0,"",GW7/GP7))</f>
        <v>1.9597289935844061E-3</v>
      </c>
      <c r="GY7" s="111">
        <v>29</v>
      </c>
      <c r="GZ7" s="74">
        <v>20568613453.84</v>
      </c>
      <c r="HA7" s="56">
        <f>GZ7/GZ$32</f>
        <v>4.68199686324988E-2</v>
      </c>
      <c r="HB7" s="67">
        <f>IF(GZ7&lt;0,"Error",IF(AND(GU7=0,GZ7&gt;0),"New Comer",GZ7-GU7))</f>
        <v>-227190809.18999481</v>
      </c>
      <c r="HC7" s="68">
        <f>IF(AND(GU7=0,GZ7=0),"-",IF(GU7=0,"",HB7/GU7))</f>
        <v>-1.0924838795193228E-2</v>
      </c>
      <c r="HD7" s="111">
        <v>29</v>
      </c>
      <c r="HE7" s="74">
        <v>20440664831.770008</v>
      </c>
      <c r="HF7" s="56">
        <f>HE7/HE$32</f>
        <v>4.6717576012945267E-2</v>
      </c>
      <c r="HG7" s="67">
        <f>IF(HE7&lt;0,"Error",IF(AND(GZ7=0,HE7&gt;0),"New Comer",HE7-GZ7))</f>
        <v>-127948622.06999207</v>
      </c>
      <c r="HH7" s="68">
        <f>IF(AND(GZ7=0,HE7=0),"-",IF(GZ7=0,"",HG7/GZ7))</f>
        <v>-6.2205759448556823E-3</v>
      </c>
      <c r="HI7" s="111">
        <v>29</v>
      </c>
      <c r="HJ7" s="74">
        <v>21102895926.060001</v>
      </c>
      <c r="HK7" s="56">
        <f>HJ7/HJ$32</f>
        <v>4.6519865067932459E-2</v>
      </c>
      <c r="HL7" s="67">
        <f>IF(HJ7&lt;0,"Error",IF(AND(HE7=0,HJ7&gt;0),"New Comer",HJ7-HE7))</f>
        <v>662231094.28999329</v>
      </c>
      <c r="HM7" s="68">
        <f>IF(AND(HE7=0,HJ7=0),"-",IF(HE7=0,"",HL7/HE7))</f>
        <v>3.2397727752020926E-2</v>
      </c>
      <c r="HN7" s="111">
        <v>29</v>
      </c>
      <c r="HO7" s="74">
        <v>21309589059.720005</v>
      </c>
      <c r="HP7" s="56">
        <f>HO7/HO$32</f>
        <v>4.6549679767919537E-2</v>
      </c>
      <c r="HQ7" s="67">
        <f>IF(HO7&lt;0,"Error",IF(AND(HJ7=0,HO7&gt;0),"New Comer",HO7-HJ7))</f>
        <v>206693133.66000366</v>
      </c>
      <c r="HR7" s="68">
        <f>IF(AND(HJ7=0,HO7=0),"-",IF(HJ7=0,"",HQ7/HJ7))</f>
        <v>9.7945388341112924E-3</v>
      </c>
    </row>
    <row r="8" spans="1:226" ht="20.25" customHeight="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  <c r="GO8" s="111">
        <v>43</v>
      </c>
      <c r="GP8" s="74">
        <v>63137171862.5</v>
      </c>
      <c r="GQ8" s="56">
        <f>GP8/GP$32</f>
        <v>0.14417171955774313</v>
      </c>
      <c r="GR8" s="67">
        <f>IF(GP8&lt;0,"Error",IF(AND(GK8=0,GP8&gt;0),"New Comer",GP8-GK8))</f>
        <v>-553858566.16000366</v>
      </c>
      <c r="GS8" s="68">
        <f>IF(AND(GK8=0,GP8=0),"-",IF(GK8=0,"",GR8/GK8))</f>
        <v>-8.6960214402619501E-3</v>
      </c>
      <c r="GT8" s="111">
        <v>43</v>
      </c>
      <c r="GU8" s="74">
        <v>63407607519.990005</v>
      </c>
      <c r="GV8" s="56">
        <f>GU8/GU$32</f>
        <v>0.14463257749825756</v>
      </c>
      <c r="GW8" s="67">
        <f>IF(GU8&lt;0,"Error",IF(AND(GP8=0,GU8&gt;0),"New Comer",GU8-GP8))</f>
        <v>270435657.49000549</v>
      </c>
      <c r="GX8" s="68">
        <f>IF(AND(GP8=0,GU8=0),"-",IF(GP8=0,"",GW8/GP8))</f>
        <v>4.2833033142339622E-3</v>
      </c>
      <c r="GY8" s="111">
        <v>43</v>
      </c>
      <c r="GZ8" s="74">
        <v>63761873778.319977</v>
      </c>
      <c r="HA8" s="56">
        <f>GZ8/GZ$32</f>
        <v>0.14514001816164965</v>
      </c>
      <c r="HB8" s="67">
        <f>IF(GZ8&lt;0,"Error",IF(AND(GU8=0,GZ8&gt;0),"New Comer",GZ8-GU8))</f>
        <v>354266258.32997131</v>
      </c>
      <c r="HC8" s="68">
        <f>IF(AND(GU8=0,GZ8=0),"-",IF(GU8=0,"",HB8/GU8))</f>
        <v>5.5871254599581706E-3</v>
      </c>
      <c r="HD8" s="111">
        <v>43</v>
      </c>
      <c r="HE8" s="74">
        <v>63589426059.77002</v>
      </c>
      <c r="HF8" s="56">
        <f>HE8/HE$32</f>
        <v>0.14533499130368668</v>
      </c>
      <c r="HG8" s="67">
        <f>IF(HE8&lt;0,"Error",IF(AND(GZ8=0,HE8&gt;0),"New Comer",HE8-GZ8))</f>
        <v>-172447718.54995728</v>
      </c>
      <c r="HH8" s="68">
        <f>IF(AND(GZ8=0,HE8=0),"-",IF(GZ8=0,"",HG8/GZ8))</f>
        <v>-2.7045585132818377E-3</v>
      </c>
      <c r="HI8" s="111">
        <v>43</v>
      </c>
      <c r="HJ8" s="74">
        <v>65470286677.520004</v>
      </c>
      <c r="HK8" s="56">
        <f>HJ8/HJ$32</f>
        <v>0.14432468950557564</v>
      </c>
      <c r="HL8" s="67">
        <f>IF(HJ8&lt;0,"Error",IF(AND(HE8=0,HJ8&gt;0),"New Comer",HJ8-HE8))</f>
        <v>1880860617.7499847</v>
      </c>
      <c r="HM8" s="68">
        <f>IF(AND(HE8=0,HJ8=0),"-",IF(HE8=0,"",HL8/HE8))</f>
        <v>2.9578197733410822E-2</v>
      </c>
      <c r="HN8" s="111">
        <v>43</v>
      </c>
      <c r="HO8" s="74">
        <v>65643554001.679993</v>
      </c>
      <c r="HP8" s="56">
        <f>HO8/HO$32</f>
        <v>0.14339490118945009</v>
      </c>
      <c r="HQ8" s="67">
        <f>IF(HO8&lt;0,"Error",IF(AND(HJ8=0,HO8&gt;0),"New Comer",HO8-HJ8))</f>
        <v>173267324.1599884</v>
      </c>
      <c r="HR8" s="68">
        <f>IF(AND(HJ8=0,HO8=0),"-",IF(HJ8=0,"",HQ8/HJ8))</f>
        <v>2.6465032147091816E-3</v>
      </c>
    </row>
    <row r="9" spans="1:22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  <c r="GO9" s="111">
        <v>29</v>
      </c>
      <c r="GP9" s="74">
        <v>98157927232.639984</v>
      </c>
      <c r="GQ9" s="56">
        <f>GP9/GP$32</f>
        <v>0.22414049821827381</v>
      </c>
      <c r="GR9" s="67">
        <f>IF(GP9&lt;0,"Error",IF(AND(GK9=0,GP9&gt;0),"New Comer",GP9-GK9))</f>
        <v>-2145291002.8500061</v>
      </c>
      <c r="GS9" s="68">
        <f>IF(AND(GK9=0,GP9=0),"-",IF(GK9=0,"",GR9/GK9))</f>
        <v>-2.1388057537828273E-2</v>
      </c>
      <c r="GT9" s="111">
        <v>30</v>
      </c>
      <c r="GU9" s="74">
        <v>98607322489.040009</v>
      </c>
      <c r="GV9" s="56">
        <f>GU9/GU$32</f>
        <v>0.22492303005275102</v>
      </c>
      <c r="GW9" s="67">
        <f>IF(GU9&lt;0,"Error",IF(AND(GP9=0,GU9&gt;0),"New Comer",GU9-GP9))</f>
        <v>449395256.40002441</v>
      </c>
      <c r="GX9" s="68">
        <f>IF(AND(GP9=0,GU9=0),"-",IF(GP9=0,"",GW9/GP9))</f>
        <v>4.5782879597175228E-3</v>
      </c>
      <c r="GY9" s="111">
        <v>34</v>
      </c>
      <c r="GZ9" s="74">
        <v>99359681410.449997</v>
      </c>
      <c r="HA9" s="56">
        <f>GZ9/GZ$32</f>
        <v>0.22617067394515344</v>
      </c>
      <c r="HB9" s="67">
        <f>IF(GZ9&lt;0,"Error",IF(AND(GU9=0,GZ9&gt;0),"New Comer",GZ9-GU9))</f>
        <v>752358921.4099884</v>
      </c>
      <c r="HC9" s="68">
        <f>IF(AND(GU9=0,GZ9=0),"-",IF(GU9=0,"",HB9/GU9))</f>
        <v>7.6298483968430591E-3</v>
      </c>
      <c r="HD9" s="111">
        <v>34</v>
      </c>
      <c r="HE9" s="74">
        <v>98657494147.669998</v>
      </c>
      <c r="HF9" s="56">
        <f>HE9/HE$32</f>
        <v>0.2254838098478506</v>
      </c>
      <c r="HG9" s="67">
        <f>IF(HE9&lt;0,"Error",IF(AND(GZ9=0,HE9&gt;0),"New Comer",HE9-GZ9))</f>
        <v>-702187262.77999878</v>
      </c>
      <c r="HH9" s="68">
        <f>IF(AND(GZ9=0,HE9=0),"-",IF(GZ9=0,"",HG9/GZ9))</f>
        <v>-7.0671247412649948E-3</v>
      </c>
      <c r="HI9" s="111">
        <v>34</v>
      </c>
      <c r="HJ9" s="74">
        <v>102003888731.33002</v>
      </c>
      <c r="HK9" s="56">
        <f>HJ9/HJ$32</f>
        <v>0.22486047207985346</v>
      </c>
      <c r="HL9" s="67">
        <f>IF(HJ9&lt;0,"Error",IF(AND(HE9=0,HJ9&gt;0),"New Comer",HJ9-HE9))</f>
        <v>3346394583.6600189</v>
      </c>
      <c r="HM9" s="68">
        <f>IF(AND(HE9=0,HJ9=0),"-",IF(HE9=0,"",HL9/HE9))</f>
        <v>3.3919314620449954E-2</v>
      </c>
      <c r="HN9" s="111">
        <v>34</v>
      </c>
      <c r="HO9" s="74">
        <v>103088567642.01997</v>
      </c>
      <c r="HP9" s="56">
        <f>HO9/HO$32</f>
        <v>0.22519156976800914</v>
      </c>
      <c r="HQ9" s="67">
        <f>IF(HO9&lt;0,"Error",IF(AND(HJ9=0,HO9&gt;0),"New Comer",HO9-HJ9))</f>
        <v>1084678910.6899567</v>
      </c>
      <c r="HR9" s="68">
        <f>IF(AND(HJ9=0,HO9=0),"-",IF(HJ9=0,"",HQ9/HJ9))</f>
        <v>1.0633701559623017E-2</v>
      </c>
    </row>
    <row r="10" spans="1:226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  <c r="GO10" s="111">
        <v>11</v>
      </c>
      <c r="GP10" s="74">
        <v>5905811672.2999983</v>
      </c>
      <c r="GQ10" s="56">
        <f>GP10/GP$32</f>
        <v>1.3485732715965953E-2</v>
      </c>
      <c r="GR10" s="67">
        <f>IF(GP10&lt;0,"Error",IF(AND(GK10=0,GP10&gt;0),"New Comer",GP10-GK10))</f>
        <v>-54374231.680003166</v>
      </c>
      <c r="GS10" s="68">
        <f>IF(AND(GK10=0,GP10=0),"-",IF(GK10=0,"",GR10/GK10))</f>
        <v>-9.1229086736529432E-3</v>
      </c>
      <c r="GT10" s="111">
        <v>11</v>
      </c>
      <c r="GU10" s="74">
        <v>5965486419.6399994</v>
      </c>
      <c r="GV10" s="56">
        <f>GU10/GU$32</f>
        <v>1.3607258034950711E-2</v>
      </c>
      <c r="GW10" s="67">
        <f>IF(GU10&lt;0,"Error",IF(AND(GP10=0,GU10&gt;0),"New Comer",GU10-GP10))</f>
        <v>59674747.340001106</v>
      </c>
      <c r="GX10" s="68">
        <f>IF(AND(GP10=0,GU10=0),"-",IF(GP10=0,"",GW10/GP10))</f>
        <v>1.0104410816195394E-2</v>
      </c>
      <c r="GY10" s="111">
        <v>11</v>
      </c>
      <c r="GZ10" s="74">
        <v>6084947407.7300014</v>
      </c>
      <c r="HA10" s="56">
        <f>GZ10/GZ$32</f>
        <v>1.3851057457017623E-2</v>
      </c>
      <c r="HB10" s="67">
        <f>IF(GZ10&lt;0,"Error",IF(AND(GU10=0,GZ10&gt;0),"New Comer",GZ10-GU10))</f>
        <v>119460988.09000206</v>
      </c>
      <c r="HC10" s="68">
        <f>IF(AND(GU10=0,GZ10=0),"-",IF(GU10=0,"",HB10/GU10))</f>
        <v>2.0025355802789874E-2</v>
      </c>
      <c r="HD10" s="111">
        <v>11</v>
      </c>
      <c r="HE10" s="74">
        <v>6108674871.4400005</v>
      </c>
      <c r="HF10" s="56">
        <f>HE10/HE$32</f>
        <v>1.3961506878255234E-2</v>
      </c>
      <c r="HG10" s="67">
        <f>IF(HE10&lt;0,"Error",IF(AND(GZ10=0,HE10&gt;0),"New Comer",HE10-GZ10))</f>
        <v>23727463.709999084</v>
      </c>
      <c r="HH10" s="68">
        <f>IF(AND(GZ10=0,HE10=0),"-",IF(GZ10=0,"",HG10/GZ10))</f>
        <v>3.8993703840162932E-3</v>
      </c>
      <c r="HI10" s="111">
        <v>11</v>
      </c>
      <c r="HJ10" s="74">
        <v>6360255244.7400007</v>
      </c>
      <c r="HK10" s="56">
        <f>HJ10/HJ$32</f>
        <v>1.4020739941077663E-2</v>
      </c>
      <c r="HL10" s="67">
        <f>IF(HJ10&lt;0,"Error",IF(AND(HE10=0,HJ10&gt;0),"New Comer",HJ10-HE10))</f>
        <v>251580373.30000019</v>
      </c>
      <c r="HM10" s="68">
        <f>IF(AND(HE10=0,HJ10=0),"-",IF(HE10=0,"",HL10/HE10))</f>
        <v>4.1184115801647672E-2</v>
      </c>
      <c r="HN10" s="111">
        <v>11</v>
      </c>
      <c r="HO10" s="74">
        <v>6487093812.9700012</v>
      </c>
      <c r="HP10" s="56">
        <f>HO10/HO$32</f>
        <v>1.4170716233519587E-2</v>
      </c>
      <c r="HQ10" s="67">
        <f>IF(HO10&lt;0,"Error",IF(AND(HJ10=0,HO10&gt;0),"New Comer",HO10-HJ10))</f>
        <v>126838568.2300005</v>
      </c>
      <c r="HR10" s="68">
        <f>IF(AND(HJ10=0,HO10=0),"-",IF(HJ10=0,"",HQ10/HJ10))</f>
        <v>1.9942370761754782E-2</v>
      </c>
    </row>
    <row r="11" spans="1:226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  <c r="GO11" s="26"/>
      <c r="GP11" s="55"/>
      <c r="GQ11" s="56"/>
      <c r="GR11" s="67"/>
      <c r="GS11" s="68"/>
      <c r="GT11" s="26"/>
      <c r="GU11" s="55"/>
      <c r="GV11" s="56"/>
      <c r="GW11" s="67"/>
      <c r="GX11" s="68"/>
      <c r="GY11" s="26"/>
      <c r="GZ11" s="55"/>
      <c r="HA11" s="56"/>
      <c r="HB11" s="67"/>
      <c r="HC11" s="68"/>
      <c r="HD11" s="26"/>
      <c r="HE11" s="55"/>
      <c r="HF11" s="56"/>
      <c r="HG11" s="67"/>
      <c r="HH11" s="68"/>
      <c r="HI11" s="26"/>
      <c r="HJ11" s="55"/>
      <c r="HK11" s="56"/>
      <c r="HL11" s="67"/>
      <c r="HM11" s="68"/>
      <c r="HN11" s="26"/>
      <c r="HO11" s="55"/>
      <c r="HP11" s="56"/>
      <c r="HQ11" s="67"/>
      <c r="HR11" s="68"/>
    </row>
    <row r="12" spans="1:22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  <c r="GO12" s="26">
        <v>54</v>
      </c>
      <c r="GP12" s="74">
        <v>6639584622.6900015</v>
      </c>
      <c r="GQ12" s="56">
        <f>GP12/GP$32</f>
        <v>1.5161279860413174E-2</v>
      </c>
      <c r="GR12" s="67">
        <f>IF(GP12&lt;0,"Error",IF(AND(GK12=0,GP12&gt;0),"New Comer",GP12-GK12))</f>
        <v>-91195655.459999084</v>
      </c>
      <c r="GS12" s="68">
        <f>IF(AND(GK12=0,GP12=0),"-",IF(GK12=0,"",GR12/GK12))</f>
        <v>-1.3549046572809061E-2</v>
      </c>
      <c r="GT12" s="26">
        <v>54</v>
      </c>
      <c r="GU12" s="74">
        <v>6676960291.039999</v>
      </c>
      <c r="GV12" s="56">
        <f>GU12/GU$32</f>
        <v>1.5230127969142828E-2</v>
      </c>
      <c r="GW12" s="67">
        <f>IF(GU12&lt;0,"Error",IF(AND(GP12=0,GU12&gt;0),"New Comer",GU12-GP12))</f>
        <v>37375668.34999752</v>
      </c>
      <c r="GX12" s="68">
        <f>IF(AND(GP12=0,GU12=0),"-",IF(GP12=0,"",GW12/GP12))</f>
        <v>5.6292178613509287E-3</v>
      </c>
      <c r="GY12" s="26">
        <v>54</v>
      </c>
      <c r="GZ12" s="74">
        <v>6762388387.2200022</v>
      </c>
      <c r="HA12" s="56">
        <f>GZ12/GZ$32</f>
        <v>1.5393104298496364E-2</v>
      </c>
      <c r="HB12" s="67">
        <f>IF(GZ12&lt;0,"Error",IF(AND(GU12=0,GZ12&gt;0),"New Comer",GZ12-GU12))</f>
        <v>85428096.180003166</v>
      </c>
      <c r="HC12" s="68">
        <f>IF(AND(GU12=0,GZ12=0),"-",IF(GU12=0,"",HB12/GU12))</f>
        <v>1.2794459223404627E-2</v>
      </c>
      <c r="HD12" s="26">
        <v>54</v>
      </c>
      <c r="HE12" s="74">
        <v>6794585320.869998</v>
      </c>
      <c r="HF12" s="56">
        <f>HE12/HE$32</f>
        <v>1.5529169859036305E-2</v>
      </c>
      <c r="HG12" s="67">
        <f>IF(HE12&lt;0,"Error",IF(AND(GZ12=0,HE12&gt;0),"New Comer",HE12-GZ12))</f>
        <v>32196933.649995804</v>
      </c>
      <c r="HH12" s="68">
        <f>IF(AND(GZ12=0,HE12=0),"-",IF(GZ12=0,"",HG12/GZ12))</f>
        <v>4.7611778274734484E-3</v>
      </c>
      <c r="HI12" s="26">
        <v>54</v>
      </c>
      <c r="HJ12" s="74">
        <v>7071469777.2200003</v>
      </c>
      <c r="HK12" s="56">
        <f>HJ12/HJ$32</f>
        <v>1.558856286932633E-2</v>
      </c>
      <c r="HL12" s="67">
        <f>IF(HJ12&lt;0,"Error",IF(AND(HE12=0,HJ12&gt;0),"New Comer",HJ12-HE12))</f>
        <v>276884456.35000229</v>
      </c>
      <c r="HM12" s="68">
        <f>IF(AND(HE12=0,HJ12=0),"-",IF(HE12=0,"",HL12/HE12))</f>
        <v>4.0750751263588403E-2</v>
      </c>
      <c r="HN12" s="26">
        <v>54</v>
      </c>
      <c r="HO12" s="74">
        <v>7250467921.3999996</v>
      </c>
      <c r="HP12" s="56">
        <f>HO12/HO$32</f>
        <v>1.5838266939962181E-2</v>
      </c>
      <c r="HQ12" s="67">
        <f>IF(HO12&lt;0,"Error",IF(AND(HJ12=0,HO12&gt;0),"New Comer",HO12-HJ12))</f>
        <v>178998144.17999935</v>
      </c>
      <c r="HR12" s="68">
        <f>IF(AND(HJ12=0,HO12=0),"-",IF(HJ12=0,"",HQ12/HJ12))</f>
        <v>2.5312721374645925E-2</v>
      </c>
    </row>
    <row r="13" spans="1:22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  <c r="GO13" s="26">
        <v>28</v>
      </c>
      <c r="GP13" s="74">
        <v>56213586300.830002</v>
      </c>
      <c r="GQ13" s="56">
        <f>GP13/GP$32</f>
        <v>0.12836193260521742</v>
      </c>
      <c r="GR13" s="67">
        <f>IF(GP13&lt;0,"Error",IF(AND(GK13=0,GP13&gt;0),"New Comer",GP13-GK13))</f>
        <v>-737024126.22000122</v>
      </c>
      <c r="GS13" s="68">
        <f>IF(AND(GK13=0,GP13=0),"-",IF(GK13=0,"",GR13/GK13))</f>
        <v>-1.2941461394238799E-2</v>
      </c>
      <c r="GT13" s="26">
        <v>28</v>
      </c>
      <c r="GU13" s="74">
        <v>56893825943.73999</v>
      </c>
      <c r="GV13" s="56">
        <f>GU13/GU$32</f>
        <v>0.12977465972653446</v>
      </c>
      <c r="GW13" s="67">
        <f>IF(GU13&lt;0,"Error",IF(AND(GP13=0,GU13&gt;0),"New Comer",GU13-GP13))</f>
        <v>680239642.9099884</v>
      </c>
      <c r="GX13" s="68">
        <f>IF(AND(GP13=0,GU13=0),"-",IF(GP13=0,"",GW13/GP13))</f>
        <v>1.21009828348195E-2</v>
      </c>
      <c r="GY13" s="26">
        <v>28</v>
      </c>
      <c r="GZ13" s="74">
        <v>56605538699.469986</v>
      </c>
      <c r="HA13" s="56">
        <f>GZ13/GZ$32</f>
        <v>0.12885018002222687</v>
      </c>
      <c r="HB13" s="67">
        <f>IF(GZ13&lt;0,"Error",IF(AND(GU13=0,GZ13&gt;0),"New Comer",GZ13-GU13))</f>
        <v>-288287244.27000427</v>
      </c>
      <c r="HC13" s="68">
        <f>IF(AND(GU13=0,GZ13=0),"-",IF(GU13=0,"",HB13/GU13))</f>
        <v>-5.067109470807604E-3</v>
      </c>
      <c r="HD13" s="26">
        <v>28</v>
      </c>
      <c r="HE13" s="74">
        <v>56463448018.650009</v>
      </c>
      <c r="HF13" s="56">
        <f>HE13/HE$32</f>
        <v>0.12904841630514854</v>
      </c>
      <c r="HG13" s="67">
        <f>IF(HE13&lt;0,"Error",IF(AND(GZ13=0,HE13&gt;0),"New Comer",HE13-GZ13))</f>
        <v>-142090680.81997681</v>
      </c>
      <c r="HH13" s="68">
        <f>IF(AND(GZ13=0,HE13=0),"-",IF(GZ13=0,"",HG13/GZ13))</f>
        <v>-2.5101904174848395E-3</v>
      </c>
      <c r="HI13" s="26">
        <v>28</v>
      </c>
      <c r="HJ13" s="74">
        <v>58795706726.309982</v>
      </c>
      <c r="HK13" s="56">
        <f>HJ13/HJ$32</f>
        <v>0.12961104262965184</v>
      </c>
      <c r="HL13" s="67">
        <f>IF(HJ13&lt;0,"Error",IF(AND(HE13=0,HJ13&gt;0),"New Comer",HJ13-HE13))</f>
        <v>2332258707.6599731</v>
      </c>
      <c r="HM13" s="68">
        <f>IF(AND(HE13=0,HJ13=0),"-",IF(HE13=0,"",HL13/HE13))</f>
        <v>4.1305637354800272E-2</v>
      </c>
      <c r="HN13" s="26">
        <v>28</v>
      </c>
      <c r="HO13" s="74">
        <v>59569446518.999992</v>
      </c>
      <c r="HP13" s="56">
        <f>HO13/HO$32</f>
        <v>0.13012633193631812</v>
      </c>
      <c r="HQ13" s="67">
        <f>IF(HO13&lt;0,"Error",IF(AND(HJ13=0,HO13&gt;0),"New Comer",HO13-HJ13))</f>
        <v>773739792.69001007</v>
      </c>
      <c r="HR13" s="68">
        <f>IF(AND(HJ13=0,HO13=0),"-",IF(HJ13=0,"",HQ13/HJ13))</f>
        <v>1.3159800872735763E-2</v>
      </c>
    </row>
    <row r="14" spans="1:226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  <c r="GO14" s="26">
        <v>39</v>
      </c>
      <c r="GP14" s="74">
        <v>45898599133.160004</v>
      </c>
      <c r="GQ14" s="75">
        <v>0.11064383759351007</v>
      </c>
      <c r="GR14" s="76">
        <f>IF(GP14&lt;0,"Error",IF(AND(GK14=0,GP14&gt;0),"New Comer",GP14-GK14))</f>
        <v>-669968478.72999573</v>
      </c>
      <c r="GS14" s="77">
        <f>IF(AND(GK14=0,GP14=0),"-",IF(GK14=0,"",GR14/GK14))</f>
        <v>-1.4386710029684009E-2</v>
      </c>
      <c r="GT14" s="26">
        <v>39</v>
      </c>
      <c r="GU14" s="74">
        <v>46268461029.93</v>
      </c>
      <c r="GV14" s="75">
        <v>0.11064383759351007</v>
      </c>
      <c r="GW14" s="76">
        <f>IF(GU14&lt;0,"Error",IF(AND(GP14=0,GU14&gt;0),"New Comer",GU14-GP14))</f>
        <v>369861896.76999664</v>
      </c>
      <c r="GX14" s="77">
        <f>IF(AND(GP14=0,GU14=0),"-",IF(GP14=0,"",GW14/GP14))</f>
        <v>8.0582393309425737E-3</v>
      </c>
      <c r="GY14" s="26">
        <v>39</v>
      </c>
      <c r="GZ14" s="74">
        <v>46576750031.849991</v>
      </c>
      <c r="HA14" s="75">
        <v>0.11064383759351007</v>
      </c>
      <c r="HB14" s="76">
        <f>IF(GZ14&lt;0,"Error",IF(AND(GU14=0,GZ14&gt;0),"New Comer",GZ14-GU14))</f>
        <v>308289001.91999054</v>
      </c>
      <c r="HC14" s="77">
        <f>IF(AND(GU14=0,GZ14=0),"-",IF(GU14=0,"",HB14/GU14))</f>
        <v>6.6630485444624035E-3</v>
      </c>
      <c r="HD14" s="26">
        <v>39</v>
      </c>
      <c r="HE14" s="74">
        <v>46695256236.210007</v>
      </c>
      <c r="HF14" s="75">
        <v>0.11064383759351007</v>
      </c>
      <c r="HG14" s="76">
        <f>IF(HE14&lt;0,"Error",IF(AND(GZ14=0,HE14&gt;0),"New Comer",HE14-GZ14))</f>
        <v>118506204.36001587</v>
      </c>
      <c r="HH14" s="77">
        <f>IF(AND(GZ14=0,HE14=0),"-",IF(GZ14=0,"",HG14/GZ14))</f>
        <v>2.5443210245235932E-3</v>
      </c>
      <c r="HI14" s="26">
        <v>39</v>
      </c>
      <c r="HJ14" s="74">
        <v>48124360564.150002</v>
      </c>
      <c r="HK14" s="75">
        <v>0.11064383759351007</v>
      </c>
      <c r="HL14" s="76">
        <f>IF(HJ14&lt;0,"Error",IF(AND(HE14=0,HJ14&gt;0),"New Comer",HJ14-HE14))</f>
        <v>1429104327.9399948</v>
      </c>
      <c r="HM14" s="77">
        <f>IF(AND(HE14=0,HJ14=0),"-",IF(HE14=0,"",HL14/HE14))</f>
        <v>3.0604914570139797E-2</v>
      </c>
      <c r="HN14" s="26">
        <v>39</v>
      </c>
      <c r="HO14" s="74">
        <v>48433082466.460007</v>
      </c>
      <c r="HP14" s="75">
        <v>0.11064383759351007</v>
      </c>
      <c r="HQ14" s="76">
        <f>IF(HO14&lt;0,"Error",IF(AND(HJ14=0,HO14&gt;0),"New Comer",HO14-HJ14))</f>
        <v>308721902.31000519</v>
      </c>
      <c r="HR14" s="77">
        <f>IF(AND(HJ14=0,HO14=0),"-",IF(HJ14=0,"",HQ14/HJ14))</f>
        <v>6.4150858045890794E-3</v>
      </c>
    </row>
    <row r="15" spans="1:226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  <c r="GO15" s="26"/>
      <c r="GP15" s="55"/>
      <c r="GQ15" s="56"/>
      <c r="GR15" s="67"/>
      <c r="GS15" s="68"/>
      <c r="GT15" s="26"/>
      <c r="GU15" s="55"/>
      <c r="GV15" s="56"/>
      <c r="GW15" s="67"/>
      <c r="GX15" s="68"/>
      <c r="GY15" s="26"/>
      <c r="GZ15" s="55"/>
      <c r="HA15" s="56"/>
      <c r="HB15" s="67"/>
      <c r="HC15" s="68"/>
      <c r="HD15" s="26"/>
      <c r="HE15" s="55"/>
      <c r="HF15" s="56"/>
      <c r="HG15" s="67"/>
      <c r="HH15" s="68"/>
      <c r="HI15" s="26"/>
      <c r="HJ15" s="55"/>
      <c r="HK15" s="56"/>
      <c r="HL15" s="67"/>
      <c r="HM15" s="68"/>
      <c r="HN15" s="26"/>
      <c r="HO15" s="55"/>
      <c r="HP15" s="56"/>
      <c r="HQ15" s="67"/>
      <c r="HR15" s="68"/>
    </row>
    <row r="16" spans="1:226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1">GF16/GF$32</f>
        <v>8.4649995543424426E-3</v>
      </c>
      <c r="GH16" s="67">
        <f t="shared" ref="GH16:GH30" si="92">IF(GF16&lt;0,"Error",IF(AND(GA16=0,GF16&gt;0),"New Comer",GF16-GA16))</f>
        <v>-61149487.310000896</v>
      </c>
      <c r="GI16" s="68">
        <f t="shared" ref="GI16:GI30" si="93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94">GK16/GK$32</f>
        <v>8.4472370817084887E-3</v>
      </c>
      <c r="GM16" s="67">
        <f t="shared" ref="GM16:GM30" si="95">IF(GK16&lt;0,"Error",IF(AND(GF16=0,GK16&gt;0),"New Comer",GK16-GF16))</f>
        <v>-77773624.589999199</v>
      </c>
      <c r="GN16" s="68">
        <f t="shared" ref="GN16:GN30" si="96">IF(AND(GF16=0,GK16=0),"-",IF(GF16=0,"",GM16/GF16))</f>
        <v>-2.0245987382685758E-2</v>
      </c>
      <c r="GO16" s="26">
        <v>10</v>
      </c>
      <c r="GP16" s="74">
        <v>3741950583.7200007</v>
      </c>
      <c r="GQ16" s="56">
        <f t="shared" ref="GQ16:GQ29" si="97">GP16/GP$32</f>
        <v>8.5446248895959271E-3</v>
      </c>
      <c r="GR16" s="67">
        <f t="shared" ref="GR16:GR30" si="98">IF(GP16&lt;0,"Error",IF(AND(GK16=0,GP16&gt;0),"New Comer",GP16-GK16))</f>
        <v>-21709806.239999771</v>
      </c>
      <c r="GS16" s="68">
        <f t="shared" ref="GS16:GS30" si="99">IF(AND(GK16=0,GP16=0),"-",IF(GK16=0,"",GR16/GK16))</f>
        <v>-5.7682691822867945E-3</v>
      </c>
      <c r="GT16" s="26">
        <v>10</v>
      </c>
      <c r="GU16" s="74">
        <v>3706575052.1399999</v>
      </c>
      <c r="GV16" s="56">
        <f t="shared" ref="GV16:GV29" si="100">GU16/GU$32</f>
        <v>8.4546874491793003E-3</v>
      </c>
      <c r="GW16" s="67">
        <f t="shared" ref="GW16:GW30" si="101">IF(GU16&lt;0,"Error",IF(AND(GP16=0,GU16&gt;0),"New Comer",GU16-GP16))</f>
        <v>-35375531.580000877</v>
      </c>
      <c r="GX16" s="68">
        <f t="shared" ref="GX16:GX30" si="102">IF(AND(GP16=0,GU16=0),"-",IF(GP16=0,"",GW16/GP16))</f>
        <v>-9.4537677044448983E-3</v>
      </c>
      <c r="GY16" s="26">
        <v>10</v>
      </c>
      <c r="GZ16" s="74">
        <v>3784637390.7399993</v>
      </c>
      <c r="HA16" s="56">
        <f t="shared" ref="HA16:HA29" si="103">GZ16/GZ$32</f>
        <v>8.6149027165828545E-3</v>
      </c>
      <c r="HB16" s="67">
        <f t="shared" ref="HB16:HB30" si="104">IF(GZ16&lt;0,"Error",IF(AND(GU16=0,GZ16&gt;0),"New Comer",GZ16-GU16))</f>
        <v>78062338.599999428</v>
      </c>
      <c r="HC16" s="68">
        <f t="shared" ref="HC16:HC30" si="105">IF(AND(GU16=0,GZ16=0),"-",IF(GU16=0,"",HB16/GU16))</f>
        <v>2.1060503969811687E-2</v>
      </c>
      <c r="HD16" s="26">
        <v>10</v>
      </c>
      <c r="HE16" s="74">
        <v>3746883288.5299997</v>
      </c>
      <c r="HF16" s="56">
        <f t="shared" ref="HF16:HF29" si="106">HE16/HE$32</f>
        <v>8.5635817760423092E-3</v>
      </c>
      <c r="HG16" s="67">
        <f t="shared" ref="HG16:HG30" si="107">IF(HE16&lt;0,"Error",IF(AND(GZ16=0,HE16&gt;0),"New Comer",HE16-GZ16))</f>
        <v>-37754102.209999561</v>
      </c>
      <c r="HH16" s="68">
        <f t="shared" ref="HH16:HH30" si="108">IF(AND(GZ16=0,HE16=0),"-",IF(GZ16=0,"",HG16/GZ16))</f>
        <v>-9.97561940871107E-3</v>
      </c>
      <c r="HI16" s="26">
        <v>10</v>
      </c>
      <c r="HJ16" s="74">
        <v>3881166670.2200003</v>
      </c>
      <c r="HK16" s="56">
        <f t="shared" ref="HK16:HK29" si="109">HJ16/HJ$32</f>
        <v>8.555761751249882E-3</v>
      </c>
      <c r="HL16" s="67">
        <f t="shared" ref="HL16:HL30" si="110">IF(HJ16&lt;0,"Error",IF(AND(HE16=0,HJ16&gt;0),"New Comer",HJ16-HE16))</f>
        <v>134283381.69000053</v>
      </c>
      <c r="HM16" s="68">
        <f t="shared" ref="HM16:HM30" si="111">IF(AND(HE16=0,HJ16=0),"-",IF(HE16=0,"",HL16/HE16))</f>
        <v>3.5838688144109079E-2</v>
      </c>
      <c r="HN16" s="26">
        <v>10</v>
      </c>
      <c r="HO16" s="74">
        <v>3930796557.5799999</v>
      </c>
      <c r="HP16" s="56">
        <f t="shared" ref="HP16:HP29" si="112">HO16/HO$32</f>
        <v>8.5866189383284938E-3</v>
      </c>
      <c r="HQ16" s="67">
        <f t="shared" ref="HQ16:HQ30" si="113">IF(HO16&lt;0,"Error",IF(AND(HJ16=0,HO16&gt;0),"New Comer",HO16-HJ16))</f>
        <v>49629887.359999657</v>
      </c>
      <c r="HR16" s="68">
        <f t="shared" ref="HR16:HR30" si="114">IF(AND(HJ16=0,HO16=0),"-",IF(HJ16=0,"",HQ16/HJ16))</f>
        <v>1.2787363073275704E-2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  <c r="GE17" s="26">
        <v>2</v>
      </c>
      <c r="GF17" s="74">
        <v>93901891.849999994</v>
      </c>
      <c r="GG17" s="56">
        <f t="shared" si="91"/>
        <v>2.069225892339784E-4</v>
      </c>
      <c r="GH17" s="67">
        <f t="shared" si="92"/>
        <v>-2836361.7400000095</v>
      </c>
      <c r="GI17" s="68">
        <f t="shared" si="93"/>
        <v>-2.9319960147525435E-2</v>
      </c>
      <c r="GJ17" s="26">
        <v>2</v>
      </c>
      <c r="GK17" s="74">
        <v>88668262.030000001</v>
      </c>
      <c r="GL17" s="56">
        <f t="shared" si="94"/>
        <v>1.9900887789677036E-4</v>
      </c>
      <c r="GM17" s="67">
        <f t="shared" si="95"/>
        <v>-5233629.8199999928</v>
      </c>
      <c r="GN17" s="68">
        <f t="shared" si="96"/>
        <v>-5.5735083893307023E-2</v>
      </c>
      <c r="GO17" s="26">
        <v>2</v>
      </c>
      <c r="GP17" s="74">
        <v>87142250.879999995</v>
      </c>
      <c r="GQ17" s="56">
        <f t="shared" si="97"/>
        <v>1.9898655237302209E-4</v>
      </c>
      <c r="GR17" s="67">
        <f t="shared" si="98"/>
        <v>-1526011.150000006</v>
      </c>
      <c r="GS17" s="68">
        <f t="shared" si="99"/>
        <v>-1.721034240508397E-2</v>
      </c>
      <c r="GT17" s="26">
        <v>2</v>
      </c>
      <c r="GU17" s="74">
        <v>85349209.310000002</v>
      </c>
      <c r="GV17" s="56">
        <f t="shared" si="100"/>
        <v>1.9468131053599364E-4</v>
      </c>
      <c r="GW17" s="67">
        <f t="shared" si="101"/>
        <v>-1793041.5699999928</v>
      </c>
      <c r="GX17" s="68">
        <f t="shared" si="102"/>
        <v>-2.0576030018654403E-2</v>
      </c>
      <c r="GY17" s="26">
        <v>2</v>
      </c>
      <c r="GZ17" s="74">
        <v>78816173.819999993</v>
      </c>
      <c r="HA17" s="56">
        <f t="shared" si="103"/>
        <v>1.7940785334254249E-4</v>
      </c>
      <c r="HB17" s="67">
        <f t="shared" si="104"/>
        <v>-6533035.4900000095</v>
      </c>
      <c r="HC17" s="68">
        <f t="shared" si="105"/>
        <v>-7.6544768754343476E-2</v>
      </c>
      <c r="HD17" s="26">
        <v>2</v>
      </c>
      <c r="HE17" s="74">
        <v>78231653.539999992</v>
      </c>
      <c r="HF17" s="56">
        <f t="shared" si="106"/>
        <v>1.7880011491567863E-4</v>
      </c>
      <c r="HG17" s="67">
        <f t="shared" si="107"/>
        <v>-584520.28000000119</v>
      </c>
      <c r="HH17" s="68">
        <f t="shared" si="108"/>
        <v>-7.4162478545955028E-3</v>
      </c>
      <c r="HI17" s="26">
        <v>2</v>
      </c>
      <c r="HJ17" s="74">
        <v>78690781.890000001</v>
      </c>
      <c r="HK17" s="56">
        <f t="shared" si="109"/>
        <v>1.7346835090497307E-4</v>
      </c>
      <c r="HL17" s="67">
        <f t="shared" si="110"/>
        <v>459128.35000000894</v>
      </c>
      <c r="HM17" s="68">
        <f t="shared" si="111"/>
        <v>5.868830955557596E-3</v>
      </c>
      <c r="HN17" s="26">
        <v>2</v>
      </c>
      <c r="HO17" s="74">
        <v>81657433.969999999</v>
      </c>
      <c r="HP17" s="56">
        <f t="shared" si="112"/>
        <v>1.7837638216865168E-4</v>
      </c>
      <c r="HQ17" s="67">
        <f t="shared" si="113"/>
        <v>2966652.0799999982</v>
      </c>
      <c r="HR17" s="68">
        <f t="shared" si="114"/>
        <v>3.7700122031409114E-2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  <c r="GE18" s="26">
        <v>7</v>
      </c>
      <c r="GF18" s="74">
        <v>1593908079.1199999</v>
      </c>
      <c r="GG18" s="56">
        <f t="shared" si="91"/>
        <v>3.5123422993364041E-3</v>
      </c>
      <c r="GH18" s="67">
        <f t="shared" si="92"/>
        <v>-20563959.25</v>
      </c>
      <c r="GI18" s="68">
        <f t="shared" si="93"/>
        <v>-1.2737265657918575E-2</v>
      </c>
      <c r="GJ18" s="26">
        <v>7</v>
      </c>
      <c r="GK18" s="74">
        <v>1604211519.5600002</v>
      </c>
      <c r="GL18" s="56">
        <f t="shared" si="94"/>
        <v>3.6005254541776489E-3</v>
      </c>
      <c r="GM18" s="67">
        <f t="shared" si="95"/>
        <v>10303440.440000296</v>
      </c>
      <c r="GN18" s="68">
        <f t="shared" si="96"/>
        <v>6.4642626353264036E-3</v>
      </c>
      <c r="GO18" s="26">
        <v>7</v>
      </c>
      <c r="GP18" s="74">
        <v>1599648149.1499999</v>
      </c>
      <c r="GQ18" s="56">
        <f t="shared" si="97"/>
        <v>3.6527455625121942E-3</v>
      </c>
      <c r="GR18" s="67">
        <f t="shared" si="98"/>
        <v>-4563370.4100003242</v>
      </c>
      <c r="GS18" s="68">
        <f t="shared" si="99"/>
        <v>-2.8446189011608371E-3</v>
      </c>
      <c r="GT18" s="26">
        <v>7</v>
      </c>
      <c r="GU18" s="74">
        <v>1579441960.8800001</v>
      </c>
      <c r="GV18" s="56">
        <f t="shared" si="100"/>
        <v>3.6027027472840451E-3</v>
      </c>
      <c r="GW18" s="67">
        <f t="shared" si="101"/>
        <v>-20206188.269999743</v>
      </c>
      <c r="GX18" s="68">
        <f t="shared" si="102"/>
        <v>-1.2631645453243355E-2</v>
      </c>
      <c r="GY18" s="26">
        <v>7</v>
      </c>
      <c r="GZ18" s="74">
        <v>1648446502.4300001</v>
      </c>
      <c r="HA18" s="56">
        <f t="shared" si="103"/>
        <v>3.7523294270336931E-3</v>
      </c>
      <c r="HB18" s="67">
        <f t="shared" si="104"/>
        <v>69004541.549999952</v>
      </c>
      <c r="HC18" s="68">
        <f t="shared" si="105"/>
        <v>4.368919103019997E-2</v>
      </c>
      <c r="HD18" s="26">
        <v>7</v>
      </c>
      <c r="HE18" s="74">
        <v>1703587891.4600003</v>
      </c>
      <c r="HF18" s="56">
        <f t="shared" si="106"/>
        <v>3.8935865085129927E-3</v>
      </c>
      <c r="HG18" s="67">
        <f t="shared" si="107"/>
        <v>55141389.03000021</v>
      </c>
      <c r="HH18" s="68">
        <f t="shared" si="108"/>
        <v>3.3450517774592896E-2</v>
      </c>
      <c r="HI18" s="26">
        <v>7</v>
      </c>
      <c r="HJ18" s="74">
        <v>1639628066.1800001</v>
      </c>
      <c r="HK18" s="56">
        <f t="shared" si="109"/>
        <v>3.6144459351712087E-3</v>
      </c>
      <c r="HL18" s="67">
        <f t="shared" si="110"/>
        <v>-63959825.28000021</v>
      </c>
      <c r="HM18" s="68">
        <f t="shared" si="111"/>
        <v>-3.7544188709386569E-2</v>
      </c>
      <c r="HN18" s="26">
        <v>7</v>
      </c>
      <c r="HO18" s="74">
        <v>1552530798.8699999</v>
      </c>
      <c r="HP18" s="56">
        <f t="shared" si="112"/>
        <v>3.3914221111770405E-3</v>
      </c>
      <c r="HQ18" s="67">
        <f t="shared" si="113"/>
        <v>-87097267.310000181</v>
      </c>
      <c r="HR18" s="68">
        <f t="shared" si="114"/>
        <v>-5.312013688135938E-2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115">O19/O$32</f>
        <v>1.7997488058963354E-2</v>
      </c>
      <c r="Q19" s="26">
        <v>2</v>
      </c>
      <c r="R19" s="27">
        <v>1063710221.84</v>
      </c>
      <c r="S19" s="28">
        <f t="shared" ref="S19:S26" si="116">R19/R$32</f>
        <v>1.8167145836239483E-2</v>
      </c>
      <c r="T19" s="26">
        <v>2</v>
      </c>
      <c r="U19" s="27">
        <v>1530153558.8099999</v>
      </c>
      <c r="V19" s="28">
        <f t="shared" ref="V19:V26" si="117">U19/U$32</f>
        <v>1.9299479269844752E-2</v>
      </c>
      <c r="W19" s="26">
        <v>3</v>
      </c>
      <c r="X19" s="27">
        <v>1799812618.71</v>
      </c>
      <c r="Y19" s="28">
        <f t="shared" ref="Y19:Y26" si="118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  <c r="GE19" s="26">
        <v>5</v>
      </c>
      <c r="GF19" s="74">
        <v>4165579136.6599998</v>
      </c>
      <c r="GG19" s="56">
        <f t="shared" si="91"/>
        <v>9.1792870583866475E-3</v>
      </c>
      <c r="GH19" s="67">
        <f t="shared" si="92"/>
        <v>-219662104.61000061</v>
      </c>
      <c r="GI19" s="68">
        <f t="shared" si="93"/>
        <v>-5.0091224752411734E-2</v>
      </c>
      <c r="GJ19" s="26">
        <v>5</v>
      </c>
      <c r="GK19" s="74">
        <v>3996861365.3900003</v>
      </c>
      <c r="GL19" s="56">
        <f t="shared" si="94"/>
        <v>8.9706381655038896E-3</v>
      </c>
      <c r="GM19" s="67">
        <f t="shared" si="95"/>
        <v>-168717771.2699995</v>
      </c>
      <c r="GN19" s="68">
        <f t="shared" si="96"/>
        <v>-4.0502836636847325E-2</v>
      </c>
      <c r="GO19" s="26">
        <v>5</v>
      </c>
      <c r="GP19" s="74">
        <v>3793191273.73</v>
      </c>
      <c r="GQ19" s="56">
        <f t="shared" si="97"/>
        <v>8.6616313720236683E-3</v>
      </c>
      <c r="GR19" s="67">
        <f t="shared" si="98"/>
        <v>-203670091.66000032</v>
      </c>
      <c r="GS19" s="68">
        <f t="shared" si="99"/>
        <v>-5.0957507163906068E-2</v>
      </c>
      <c r="GT19" s="26">
        <v>5</v>
      </c>
      <c r="GU19" s="74">
        <v>3817480994.3000002</v>
      </c>
      <c r="GV19" s="56">
        <f t="shared" si="100"/>
        <v>8.707663596708862E-3</v>
      </c>
      <c r="GW19" s="67">
        <f t="shared" si="101"/>
        <v>24289720.570000172</v>
      </c>
      <c r="GX19" s="68">
        <f t="shared" si="102"/>
        <v>6.4035053381621583E-3</v>
      </c>
      <c r="GY19" s="26">
        <v>5</v>
      </c>
      <c r="GZ19" s="74">
        <v>3695999430.73</v>
      </c>
      <c r="HA19" s="56">
        <f t="shared" si="103"/>
        <v>8.4131377061882392E-3</v>
      </c>
      <c r="HB19" s="67">
        <f t="shared" si="104"/>
        <v>-121481563.57000017</v>
      </c>
      <c r="HC19" s="68">
        <f t="shared" si="105"/>
        <v>-3.1822440963396564E-2</v>
      </c>
      <c r="HD19" s="26">
        <v>5</v>
      </c>
      <c r="HE19" s="74">
        <v>3585091234.9499998</v>
      </c>
      <c r="HF19" s="56">
        <f t="shared" si="106"/>
        <v>8.1938025822821201E-3</v>
      </c>
      <c r="HG19" s="67">
        <f t="shared" si="107"/>
        <v>-110908195.78000021</v>
      </c>
      <c r="HH19" s="68">
        <f t="shared" si="108"/>
        <v>-3.00076333502288E-2</v>
      </c>
      <c r="HI19" s="26">
        <v>5</v>
      </c>
      <c r="HJ19" s="74">
        <v>3869556169.27</v>
      </c>
      <c r="HK19" s="56">
        <f t="shared" si="109"/>
        <v>8.5301672101282481E-3</v>
      </c>
      <c r="HL19" s="67">
        <f t="shared" si="110"/>
        <v>284464934.32000017</v>
      </c>
      <c r="HM19" s="68">
        <f t="shared" si="111"/>
        <v>7.934663741520305E-2</v>
      </c>
      <c r="HN19" s="26">
        <v>5</v>
      </c>
      <c r="HO19" s="74">
        <v>3810442882.4699998</v>
      </c>
      <c r="HP19" s="56">
        <f t="shared" si="112"/>
        <v>8.3237126467260621E-3</v>
      </c>
      <c r="HQ19" s="67">
        <f t="shared" si="113"/>
        <v>-59113286.800000191</v>
      </c>
      <c r="HR19" s="68">
        <f t="shared" si="114"/>
        <v>-1.5276503096000293E-2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115"/>
        <v>1.2606755227630332E-2</v>
      </c>
      <c r="Q20" s="26">
        <v>5</v>
      </c>
      <c r="R20" s="27">
        <v>740420219.12</v>
      </c>
      <c r="S20" s="28">
        <f t="shared" si="116"/>
        <v>1.2645664039577819E-2</v>
      </c>
      <c r="T20" s="26">
        <v>6</v>
      </c>
      <c r="U20" s="27">
        <v>1000667482.05</v>
      </c>
      <c r="V20" s="28">
        <f t="shared" si="117"/>
        <v>1.2621191654026502E-2</v>
      </c>
      <c r="W20" s="26">
        <v>6</v>
      </c>
      <c r="X20" s="27">
        <v>1079585208.8799999</v>
      </c>
      <c r="Y20" s="28">
        <f t="shared" si="118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  <c r="GE20" s="26">
        <v>13</v>
      </c>
      <c r="GF20" s="74">
        <v>4712338463.6000004</v>
      </c>
      <c r="GG20" s="56">
        <f t="shared" si="91"/>
        <v>1.0384128125901863E-2</v>
      </c>
      <c r="GH20" s="67">
        <f t="shared" si="92"/>
        <v>-36594970.270000458</v>
      </c>
      <c r="GI20" s="68">
        <f t="shared" si="93"/>
        <v>-7.7059345597477631E-3</v>
      </c>
      <c r="GJ20" s="26">
        <v>13</v>
      </c>
      <c r="GK20" s="74">
        <v>4633591823.1800013</v>
      </c>
      <c r="GL20" s="56">
        <f t="shared" si="94"/>
        <v>1.0399729150557958E-2</v>
      </c>
      <c r="GM20" s="67">
        <f t="shared" si="95"/>
        <v>-78746640.419999123</v>
      </c>
      <c r="GN20" s="68">
        <f t="shared" si="96"/>
        <v>-1.6710735238623008E-2</v>
      </c>
      <c r="GO20" s="26">
        <v>13</v>
      </c>
      <c r="GP20" s="74">
        <v>4579350087.8900003</v>
      </c>
      <c r="GQ20" s="56">
        <f t="shared" si="97"/>
        <v>1.0456799966679113E-2</v>
      </c>
      <c r="GR20" s="67">
        <f t="shared" si="98"/>
        <v>-54241735.290000916</v>
      </c>
      <c r="GS20" s="68">
        <f t="shared" si="99"/>
        <v>-1.1706196264127382E-2</v>
      </c>
      <c r="GT20" s="26">
        <v>13</v>
      </c>
      <c r="GU20" s="74">
        <v>4652444327.0499992</v>
      </c>
      <c r="GV20" s="56">
        <f t="shared" si="100"/>
        <v>1.0612212650922832E-2</v>
      </c>
      <c r="GW20" s="67">
        <f t="shared" si="101"/>
        <v>73094239.159998894</v>
      </c>
      <c r="GX20" s="68">
        <f t="shared" si="102"/>
        <v>1.5961705865925199E-2</v>
      </c>
      <c r="GY20" s="26">
        <v>13</v>
      </c>
      <c r="GZ20" s="74">
        <v>4659125676.5299997</v>
      </c>
      <c r="HA20" s="56">
        <f t="shared" si="103"/>
        <v>1.0605484833460141E-2</v>
      </c>
      <c r="HB20" s="67">
        <f t="shared" si="104"/>
        <v>6681349.4800004959</v>
      </c>
      <c r="HC20" s="68">
        <f t="shared" si="105"/>
        <v>1.4360944506426744E-3</v>
      </c>
      <c r="HD20" s="26">
        <v>13</v>
      </c>
      <c r="HE20" s="74">
        <v>4610246757.5899992</v>
      </c>
      <c r="HF20" s="56">
        <f t="shared" si="106"/>
        <v>1.0536817422953409E-2</v>
      </c>
      <c r="HG20" s="67">
        <f t="shared" si="107"/>
        <v>-48878918.940000534</v>
      </c>
      <c r="HH20" s="68">
        <f t="shared" si="108"/>
        <v>-1.0491006753954818E-2</v>
      </c>
      <c r="HI20" s="26">
        <v>13</v>
      </c>
      <c r="HJ20" s="74">
        <v>4788377877.4499998</v>
      </c>
      <c r="HK20" s="56">
        <f t="shared" si="109"/>
        <v>1.0555645705391869E-2</v>
      </c>
      <c r="HL20" s="67">
        <f t="shared" si="110"/>
        <v>178131119.86000061</v>
      </c>
      <c r="HM20" s="68">
        <f t="shared" si="111"/>
        <v>3.8638087986665258E-2</v>
      </c>
      <c r="HN20" s="26">
        <v>13</v>
      </c>
      <c r="HO20" s="74">
        <v>4798705762.8199997</v>
      </c>
      <c r="HP20" s="56">
        <f t="shared" si="112"/>
        <v>1.0482521081646615E-2</v>
      </c>
      <c r="HQ20" s="67">
        <f t="shared" si="113"/>
        <v>10327885.369999886</v>
      </c>
      <c r="HR20" s="68">
        <f t="shared" si="114"/>
        <v>2.1568651502290987E-3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115"/>
        <v>4.6104545379480688E-3</v>
      </c>
      <c r="Q21" s="26">
        <v>3</v>
      </c>
      <c r="R21" s="27">
        <v>284813590.38</v>
      </c>
      <c r="S21" s="28">
        <f t="shared" si="116"/>
        <v>4.8643417411426632E-3</v>
      </c>
      <c r="T21" s="26">
        <v>3</v>
      </c>
      <c r="U21" s="27">
        <v>388163434.16000003</v>
      </c>
      <c r="V21" s="28">
        <f t="shared" si="117"/>
        <v>4.8958172255003556E-3</v>
      </c>
      <c r="W21" s="26">
        <v>3</v>
      </c>
      <c r="X21" s="27">
        <v>386962708.39999998</v>
      </c>
      <c r="Y21" s="28">
        <f t="shared" si="118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  <c r="GE21" s="26">
        <v>12</v>
      </c>
      <c r="GF21" s="74">
        <v>2619572342.8699999</v>
      </c>
      <c r="GG21" s="56">
        <f t="shared" si="91"/>
        <v>5.7725002254294779E-3</v>
      </c>
      <c r="GH21" s="67">
        <f t="shared" si="92"/>
        <v>-13188720.470000267</v>
      </c>
      <c r="GI21" s="68">
        <f t="shared" si="93"/>
        <v>-5.0094635072081544E-3</v>
      </c>
      <c r="GJ21" s="26">
        <v>12</v>
      </c>
      <c r="GK21" s="74">
        <v>2589066349.6700001</v>
      </c>
      <c r="GL21" s="56">
        <f t="shared" si="94"/>
        <v>5.8109539676528829E-3</v>
      </c>
      <c r="GM21" s="67">
        <f t="shared" si="95"/>
        <v>-30505993.199999809</v>
      </c>
      <c r="GN21" s="68">
        <f t="shared" si="96"/>
        <v>-1.1645409710875739E-2</v>
      </c>
      <c r="GO21" s="26">
        <v>12</v>
      </c>
      <c r="GP21" s="74">
        <v>2567010180.9900002</v>
      </c>
      <c r="GQ21" s="56">
        <f t="shared" si="97"/>
        <v>5.8616859291946675E-3</v>
      </c>
      <c r="GR21" s="67">
        <f t="shared" si="98"/>
        <v>-22056168.679999828</v>
      </c>
      <c r="GS21" s="68">
        <f t="shared" si="99"/>
        <v>-8.5189661836248751E-3</v>
      </c>
      <c r="GT21" s="26">
        <v>12</v>
      </c>
      <c r="GU21" s="74">
        <v>2601268328.6000004</v>
      </c>
      <c r="GV21" s="56">
        <f t="shared" si="100"/>
        <v>5.9334858677863225E-3</v>
      </c>
      <c r="GW21" s="67">
        <f t="shared" si="101"/>
        <v>34258147.610000134</v>
      </c>
      <c r="GX21" s="68">
        <f t="shared" si="102"/>
        <v>1.3345544113419932E-2</v>
      </c>
      <c r="GY21" s="26">
        <v>12</v>
      </c>
      <c r="GZ21" s="74">
        <v>2686042803.8400002</v>
      </c>
      <c r="HA21" s="56">
        <f t="shared" si="103"/>
        <v>6.114191416138429E-3</v>
      </c>
      <c r="HB21" s="67">
        <f t="shared" si="104"/>
        <v>84774475.239999771</v>
      </c>
      <c r="HC21" s="68">
        <f t="shared" si="105"/>
        <v>3.2589669550017276E-2</v>
      </c>
      <c r="HD21" s="26">
        <v>12</v>
      </c>
      <c r="HE21" s="74">
        <v>2749488028.5899997</v>
      </c>
      <c r="HF21" s="56">
        <f t="shared" si="106"/>
        <v>6.2840136086323951E-3</v>
      </c>
      <c r="HG21" s="67">
        <f t="shared" si="107"/>
        <v>63445224.749999523</v>
      </c>
      <c r="HH21" s="68">
        <f t="shared" si="108"/>
        <v>2.3620332728613795E-2</v>
      </c>
      <c r="HI21" s="26">
        <v>12</v>
      </c>
      <c r="HJ21" s="74">
        <v>2876154583.54</v>
      </c>
      <c r="HK21" s="56">
        <f t="shared" si="109"/>
        <v>6.3402825664115843E-3</v>
      </c>
      <c r="HL21" s="67">
        <f t="shared" si="110"/>
        <v>126666554.95000029</v>
      </c>
      <c r="HM21" s="68">
        <f t="shared" si="111"/>
        <v>4.6069142194067957E-2</v>
      </c>
      <c r="HN21" s="26">
        <v>12</v>
      </c>
      <c r="HO21" s="74">
        <v>2991558725.6099997</v>
      </c>
      <c r="HP21" s="56">
        <f t="shared" si="112"/>
        <v>6.5349031505866446E-3</v>
      </c>
      <c r="HQ21" s="67">
        <f t="shared" si="113"/>
        <v>115404142.06999969</v>
      </c>
      <c r="HR21" s="68">
        <f t="shared" si="114"/>
        <v>4.0124457402410933E-2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115"/>
        <v>2.1825157677911336E-2</v>
      </c>
      <c r="Q22" s="26">
        <v>8</v>
      </c>
      <c r="R22" s="27">
        <v>1082023638.5899997</v>
      </c>
      <c r="S22" s="28">
        <f t="shared" si="116"/>
        <v>1.8479921351625211E-2</v>
      </c>
      <c r="T22" s="26">
        <v>8</v>
      </c>
      <c r="U22" s="27">
        <v>1322614488.4399998</v>
      </c>
      <c r="V22" s="28">
        <f t="shared" si="117"/>
        <v>1.6681836116824434E-2</v>
      </c>
      <c r="W22" s="26">
        <v>8</v>
      </c>
      <c r="X22" s="27">
        <v>1349492355.5</v>
      </c>
      <c r="Y22" s="28">
        <f t="shared" si="118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  <c r="GE22" s="26">
        <v>22</v>
      </c>
      <c r="GF22" s="74">
        <v>11366073955.949999</v>
      </c>
      <c r="GG22" s="56">
        <f t="shared" si="91"/>
        <v>2.5046326608062497E-2</v>
      </c>
      <c r="GH22" s="67">
        <f t="shared" si="92"/>
        <v>-74331547.620002747</v>
      </c>
      <c r="GI22" s="68">
        <f t="shared" si="93"/>
        <v>-6.4972826004119728E-3</v>
      </c>
      <c r="GJ22" s="26">
        <v>22</v>
      </c>
      <c r="GK22" s="74">
        <v>11118345358.52</v>
      </c>
      <c r="GL22" s="56">
        <f t="shared" si="94"/>
        <v>2.4954243865964159E-2</v>
      </c>
      <c r="GM22" s="67">
        <f t="shared" si="95"/>
        <v>-247728597.4299984</v>
      </c>
      <c r="GN22" s="68">
        <f t="shared" si="96"/>
        <v>-2.1795441274629006E-2</v>
      </c>
      <c r="GO22" s="26">
        <v>22</v>
      </c>
      <c r="GP22" s="74">
        <v>10848077024.589996</v>
      </c>
      <c r="GQ22" s="56">
        <f t="shared" si="97"/>
        <v>2.4771238121593896E-2</v>
      </c>
      <c r="GR22" s="67">
        <f t="shared" si="98"/>
        <v>-270268333.93000412</v>
      </c>
      <c r="GS22" s="68">
        <f t="shared" si="99"/>
        <v>-2.4308323335441022E-2</v>
      </c>
      <c r="GT22" s="26">
        <v>22</v>
      </c>
      <c r="GU22" s="74">
        <v>10891972561.289997</v>
      </c>
      <c r="GV22" s="56">
        <f t="shared" si="100"/>
        <v>2.4844559307540936E-2</v>
      </c>
      <c r="GW22" s="67">
        <f t="shared" si="101"/>
        <v>43895536.700000763</v>
      </c>
      <c r="GX22" s="68">
        <f t="shared" si="102"/>
        <v>4.0463887378841502E-3</v>
      </c>
      <c r="GY22" s="26">
        <v>22</v>
      </c>
      <c r="GZ22" s="74">
        <v>10729692815.749998</v>
      </c>
      <c r="HA22" s="56">
        <f t="shared" si="103"/>
        <v>2.4423808741272993E-2</v>
      </c>
      <c r="HB22" s="67">
        <f t="shared" si="104"/>
        <v>-162279745.53999901</v>
      </c>
      <c r="HC22" s="68">
        <f t="shared" si="105"/>
        <v>-1.4899022617513765E-2</v>
      </c>
      <c r="HD22" s="26">
        <v>22</v>
      </c>
      <c r="HE22" s="74">
        <v>10626413151.199999</v>
      </c>
      <c r="HF22" s="56">
        <f t="shared" si="106"/>
        <v>2.4286894199475956E-2</v>
      </c>
      <c r="HG22" s="67">
        <f t="shared" si="107"/>
        <v>-103279664.54999924</v>
      </c>
      <c r="HH22" s="68">
        <f t="shared" si="108"/>
        <v>-9.6255937913148973E-3</v>
      </c>
      <c r="HI22" s="26">
        <v>22</v>
      </c>
      <c r="HJ22" s="74">
        <v>11111734595.99</v>
      </c>
      <c r="HK22" s="56">
        <f t="shared" si="109"/>
        <v>2.4495045414017837E-2</v>
      </c>
      <c r="HL22" s="67">
        <f t="shared" si="110"/>
        <v>485321444.79000092</v>
      </c>
      <c r="HM22" s="68">
        <f t="shared" si="111"/>
        <v>4.5671238063541272E-2</v>
      </c>
      <c r="HN22" s="26">
        <v>24</v>
      </c>
      <c r="HO22" s="74">
        <v>11105099194.390001</v>
      </c>
      <c r="HP22" s="56">
        <f t="shared" si="112"/>
        <v>2.4258506808419327E-2</v>
      </c>
      <c r="HQ22" s="67">
        <f t="shared" si="113"/>
        <v>-6635401.5999984741</v>
      </c>
      <c r="HR22" s="68">
        <f t="shared" si="114"/>
        <v>-5.9715263559238145E-4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115"/>
        <v>2.0485453744284599E-5</v>
      </c>
      <c r="Q23" s="26">
        <v>2</v>
      </c>
      <c r="R23" s="27">
        <v>3873245.21</v>
      </c>
      <c r="S23" s="28">
        <f t="shared" si="116"/>
        <v>6.6151296795726597E-5</v>
      </c>
      <c r="T23" s="26">
        <v>2</v>
      </c>
      <c r="U23" s="27">
        <v>6029523.8200000003</v>
      </c>
      <c r="V23" s="28">
        <f t="shared" si="117"/>
        <v>7.604901436273068E-5</v>
      </c>
      <c r="W23" s="26">
        <v>2</v>
      </c>
      <c r="X23" s="27">
        <v>6095484.9700000007</v>
      </c>
      <c r="Y23" s="28">
        <f t="shared" si="118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  <c r="GE23" s="26">
        <v>1</v>
      </c>
      <c r="GF23" s="74">
        <v>3856749.45</v>
      </c>
      <c r="GG23" s="56">
        <f t="shared" si="91"/>
        <v>8.4987487099358401E-6</v>
      </c>
      <c r="GH23" s="67">
        <f t="shared" si="92"/>
        <v>-216258.54999999981</v>
      </c>
      <c r="GI23" s="68">
        <f t="shared" si="93"/>
        <v>-5.3095537745076811E-2</v>
      </c>
      <c r="GJ23" s="26">
        <v>1</v>
      </c>
      <c r="GK23" s="74">
        <v>3607143.04</v>
      </c>
      <c r="GL23" s="56">
        <f t="shared" si="94"/>
        <v>8.0959463100863147E-6</v>
      </c>
      <c r="GM23" s="67">
        <f t="shared" si="95"/>
        <v>-249606.41000000015</v>
      </c>
      <c r="GN23" s="68">
        <f t="shared" si="96"/>
        <v>-6.4719373979556835E-2</v>
      </c>
      <c r="GO23" s="26">
        <v>1</v>
      </c>
      <c r="GP23" s="74">
        <v>3377054.08</v>
      </c>
      <c r="GQ23" s="56">
        <f t="shared" si="97"/>
        <v>7.7113953538085149E-6</v>
      </c>
      <c r="GR23" s="67">
        <f t="shared" si="98"/>
        <v>-230088.95999999996</v>
      </c>
      <c r="GS23" s="68">
        <f t="shared" si="99"/>
        <v>-6.3787035182280974E-2</v>
      </c>
      <c r="GT23" s="26">
        <v>1</v>
      </c>
      <c r="GU23" s="74">
        <v>3371779.02</v>
      </c>
      <c r="GV23" s="56">
        <f t="shared" si="100"/>
        <v>7.6910186252241959E-6</v>
      </c>
      <c r="GW23" s="67">
        <f t="shared" si="101"/>
        <v>-5275.0600000000559</v>
      </c>
      <c r="GX23" s="68">
        <f t="shared" si="102"/>
        <v>-1.5620300637886307E-3</v>
      </c>
      <c r="GY23" s="26">
        <v>1</v>
      </c>
      <c r="GZ23" s="74">
        <v>3227308.33</v>
      </c>
      <c r="HA23" s="56">
        <f t="shared" si="103"/>
        <v>7.3462644974638502E-6</v>
      </c>
      <c r="HB23" s="67">
        <f t="shared" si="104"/>
        <v>-144470.68999999994</v>
      </c>
      <c r="HC23" s="68">
        <f t="shared" si="105"/>
        <v>-4.2847022044760201E-2</v>
      </c>
      <c r="HD23" s="26">
        <v>1</v>
      </c>
      <c r="HE23" s="74">
        <v>3062874.16</v>
      </c>
      <c r="HF23" s="56">
        <f t="shared" si="106"/>
        <v>7.00026430478364E-6</v>
      </c>
      <c r="HG23" s="67">
        <f t="shared" si="107"/>
        <v>-164434.16999999993</v>
      </c>
      <c r="HH23" s="68">
        <f t="shared" si="108"/>
        <v>-5.0950870876350363E-2</v>
      </c>
      <c r="HI23" s="26">
        <v>1</v>
      </c>
      <c r="HJ23" s="74">
        <v>3451487.6</v>
      </c>
      <c r="HK23" s="56">
        <f t="shared" si="109"/>
        <v>7.6085641514898836E-6</v>
      </c>
      <c r="HL23" s="67">
        <f t="shared" si="110"/>
        <v>388613.43999999994</v>
      </c>
      <c r="HM23" s="68">
        <f t="shared" si="111"/>
        <v>0.12687868312552544</v>
      </c>
      <c r="HN23" s="26">
        <v>1</v>
      </c>
      <c r="HO23" s="74">
        <v>3431714.81</v>
      </c>
      <c r="HP23" s="56">
        <f t="shared" si="112"/>
        <v>7.496401033949633E-6</v>
      </c>
      <c r="HQ23" s="67">
        <f t="shared" si="113"/>
        <v>-19772.790000000037</v>
      </c>
      <c r="HR23" s="68">
        <f t="shared" si="114"/>
        <v>-5.7287732976355E-3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115"/>
        <v>0.16109915095557206</v>
      </c>
      <c r="Q24" s="26">
        <v>6</v>
      </c>
      <c r="R24" s="27">
        <v>10264139916.43</v>
      </c>
      <c r="S24" s="28">
        <f t="shared" si="116"/>
        <v>0.17530162154763895</v>
      </c>
      <c r="T24" s="26">
        <v>7</v>
      </c>
      <c r="U24" s="27">
        <v>13850202956.01</v>
      </c>
      <c r="V24" s="28">
        <f t="shared" si="117"/>
        <v>0.17468946387350689</v>
      </c>
      <c r="W24" s="26">
        <v>7</v>
      </c>
      <c r="X24" s="27">
        <v>16889244233.859999</v>
      </c>
      <c r="Y24" s="28">
        <f t="shared" si="118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  <c r="GE24" s="26">
        <v>32</v>
      </c>
      <c r="GF24" s="74">
        <v>113628419044.28001</v>
      </c>
      <c r="GG24" s="56">
        <f t="shared" si="91"/>
        <v>0.25039204446237068</v>
      </c>
      <c r="GH24" s="67">
        <f t="shared" si="92"/>
        <v>-1957242236.2599945</v>
      </c>
      <c r="GI24" s="68">
        <f t="shared" si="93"/>
        <v>-1.6933261570477476E-2</v>
      </c>
      <c r="GJ24" s="26">
        <v>32</v>
      </c>
      <c r="GK24" s="74">
        <v>111385917316.21001</v>
      </c>
      <c r="GL24" s="56">
        <f t="shared" si="94"/>
        <v>0.24999685243747635</v>
      </c>
      <c r="GM24" s="67">
        <f t="shared" si="95"/>
        <v>-2242501728.0700073</v>
      </c>
      <c r="GN24" s="68">
        <f t="shared" si="96"/>
        <v>-1.9735394956046374E-2</v>
      </c>
      <c r="GO24" s="26">
        <v>32</v>
      </c>
      <c r="GP24" s="74">
        <v>109202689580.55997</v>
      </c>
      <c r="GQ24" s="56">
        <f t="shared" si="97"/>
        <v>0.24936086100668062</v>
      </c>
      <c r="GR24" s="67">
        <f t="shared" si="98"/>
        <v>-2183227735.6500397</v>
      </c>
      <c r="GS24" s="68">
        <f t="shared" si="99"/>
        <v>-1.9600572390602509E-2</v>
      </c>
      <c r="GT24" s="26">
        <v>32</v>
      </c>
      <c r="GU24" s="74">
        <v>107656780837.62001</v>
      </c>
      <c r="GV24" s="56">
        <f t="shared" si="100"/>
        <v>0.24556481953369969</v>
      </c>
      <c r="GW24" s="67">
        <f t="shared" si="101"/>
        <v>-1545908742.9399567</v>
      </c>
      <c r="GX24" s="68">
        <f t="shared" si="102"/>
        <v>-1.4156324801867848E-2</v>
      </c>
      <c r="GY24" s="26">
        <v>32</v>
      </c>
      <c r="GZ24" s="74">
        <v>107301744846.74998</v>
      </c>
      <c r="HA24" s="56">
        <f t="shared" si="103"/>
        <v>0.24424905155672064</v>
      </c>
      <c r="HB24" s="67">
        <f t="shared" si="104"/>
        <v>-355035990.87002563</v>
      </c>
      <c r="HC24" s="68">
        <f t="shared" si="105"/>
        <v>-3.2978507076626283E-3</v>
      </c>
      <c r="HD24" s="26">
        <v>32</v>
      </c>
      <c r="HE24" s="74">
        <v>106650400982.21005</v>
      </c>
      <c r="HF24" s="56">
        <f t="shared" si="106"/>
        <v>0.24375176911826735</v>
      </c>
      <c r="HG24" s="67">
        <f t="shared" si="107"/>
        <v>-651343864.53993225</v>
      </c>
      <c r="HH24" s="68">
        <f t="shared" si="108"/>
        <v>-6.0702075764955329E-3</v>
      </c>
      <c r="HI24" s="26">
        <v>32</v>
      </c>
      <c r="HJ24" s="74">
        <v>111272332972.01999</v>
      </c>
      <c r="HK24" s="56">
        <f t="shared" si="109"/>
        <v>0.24529211221954181</v>
      </c>
      <c r="HL24" s="67">
        <f t="shared" si="110"/>
        <v>4621931989.8099365</v>
      </c>
      <c r="HM24" s="68">
        <f t="shared" si="111"/>
        <v>4.333722093160159E-2</v>
      </c>
      <c r="HN24" s="26">
        <v>32</v>
      </c>
      <c r="HO24" s="74">
        <v>112138745561.15001</v>
      </c>
      <c r="HP24" s="56">
        <f t="shared" si="112"/>
        <v>0.24496120881630595</v>
      </c>
      <c r="HQ24" s="67">
        <f t="shared" si="113"/>
        <v>866412589.13002014</v>
      </c>
      <c r="HR24" s="68">
        <f t="shared" si="114"/>
        <v>7.7864152389784452E-3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115"/>
        <v>5.1438146171029527E-4</v>
      </c>
      <c r="Q25" s="26">
        <v>2</v>
      </c>
      <c r="R25" s="27">
        <v>20564608.460000001</v>
      </c>
      <c r="S25" s="28">
        <f t="shared" si="116"/>
        <v>3.5122370104870537E-4</v>
      </c>
      <c r="T25" s="26">
        <v>2</v>
      </c>
      <c r="U25" s="27">
        <v>24027880.969999999</v>
      </c>
      <c r="V25" s="28">
        <f t="shared" si="117"/>
        <v>3.0305820485066316E-4</v>
      </c>
      <c r="W25" s="26">
        <v>2</v>
      </c>
      <c r="X25" s="27">
        <v>28284769.789999999</v>
      </c>
      <c r="Y25" s="28">
        <f t="shared" si="118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  <c r="GE25" s="26">
        <v>3</v>
      </c>
      <c r="GF25" s="74">
        <v>239141575.35000002</v>
      </c>
      <c r="GG25" s="56">
        <f t="shared" si="91"/>
        <v>5.2697334409364781E-4</v>
      </c>
      <c r="GH25" s="67">
        <f t="shared" si="92"/>
        <v>-4081117.8099999726</v>
      </c>
      <c r="GI25" s="68">
        <f t="shared" si="93"/>
        <v>-1.6779346355297847E-2</v>
      </c>
      <c r="GJ25" s="26">
        <v>3</v>
      </c>
      <c r="GK25" s="74">
        <v>237701484.50999999</v>
      </c>
      <c r="GL25" s="56">
        <f t="shared" si="94"/>
        <v>5.3350211928961209E-4</v>
      </c>
      <c r="GM25" s="67">
        <f t="shared" si="95"/>
        <v>-1440090.8400000334</v>
      </c>
      <c r="GN25" s="68">
        <f t="shared" si="96"/>
        <v>-6.0219175101291446E-3</v>
      </c>
      <c r="GO25" s="26">
        <v>3</v>
      </c>
      <c r="GP25" s="74">
        <v>226425122.38999999</v>
      </c>
      <c r="GQ25" s="56">
        <f t="shared" si="97"/>
        <v>5.1703455006079453E-4</v>
      </c>
      <c r="GR25" s="67">
        <f t="shared" si="98"/>
        <v>-11276362.120000005</v>
      </c>
      <c r="GS25" s="68">
        <f t="shared" si="99"/>
        <v>-4.7439174152593959E-2</v>
      </c>
      <c r="GT25" s="26">
        <v>3</v>
      </c>
      <c r="GU25" s="74">
        <v>220884970.32999998</v>
      </c>
      <c r="GV25" s="56">
        <f t="shared" si="100"/>
        <v>5.0383800680986609E-4</v>
      </c>
      <c r="GW25" s="67">
        <f t="shared" si="101"/>
        <v>-5540152.0600000024</v>
      </c>
      <c r="GX25" s="68">
        <f t="shared" si="102"/>
        <v>-2.4467921233835146E-2</v>
      </c>
      <c r="GY25" s="26">
        <v>3</v>
      </c>
      <c r="GZ25" s="74">
        <v>218414503.11000001</v>
      </c>
      <c r="HA25" s="56">
        <f t="shared" si="103"/>
        <v>4.9717304510790282E-4</v>
      </c>
      <c r="HB25" s="67">
        <f t="shared" si="104"/>
        <v>-2470467.219999969</v>
      </c>
      <c r="HC25" s="68">
        <f t="shared" si="105"/>
        <v>-1.1184406147277087E-2</v>
      </c>
      <c r="HD25" s="26">
        <v>3</v>
      </c>
      <c r="HE25" s="74">
        <v>221921842.11000001</v>
      </c>
      <c r="HF25" s="56">
        <f t="shared" si="106"/>
        <v>5.0720710960402754E-4</v>
      </c>
      <c r="HG25" s="67">
        <f t="shared" si="107"/>
        <v>3507339</v>
      </c>
      <c r="HH25" s="68">
        <f t="shared" si="108"/>
        <v>1.6058178143205079E-2</v>
      </c>
      <c r="HI25" s="26">
        <v>3</v>
      </c>
      <c r="HJ25" s="74">
        <v>227377427.15000001</v>
      </c>
      <c r="HK25" s="56">
        <f t="shared" si="109"/>
        <v>5.0123771010259248E-4</v>
      </c>
      <c r="HL25" s="67">
        <f t="shared" si="110"/>
        <v>5455585.0399999917</v>
      </c>
      <c r="HM25" s="68">
        <f t="shared" si="111"/>
        <v>2.4583362269027225E-2</v>
      </c>
      <c r="HN25" s="26">
        <v>3</v>
      </c>
      <c r="HO25" s="74">
        <v>231449246.32999998</v>
      </c>
      <c r="HP25" s="56">
        <f t="shared" si="112"/>
        <v>5.0558874077740606E-4</v>
      </c>
      <c r="HQ25" s="67">
        <f t="shared" si="113"/>
        <v>4071819.1799999774</v>
      </c>
      <c r="HR25" s="68">
        <f t="shared" si="114"/>
        <v>1.7907754657254582E-2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115"/>
        <v>1.6536087292622913E-2</v>
      </c>
      <c r="Q26" s="26">
        <v>4</v>
      </c>
      <c r="R26" s="27">
        <v>823800456.30999994</v>
      </c>
      <c r="S26" s="28">
        <f t="shared" si="116"/>
        <v>1.4069718164272334E-2</v>
      </c>
      <c r="T26" s="26">
        <v>5</v>
      </c>
      <c r="U26" s="27">
        <v>975337320.60000002</v>
      </c>
      <c r="V26" s="28">
        <f t="shared" si="117"/>
        <v>1.2301708081288691E-2</v>
      </c>
      <c r="W26" s="26">
        <v>5</v>
      </c>
      <c r="X26" s="27">
        <v>943410354.53999996</v>
      </c>
      <c r="Y26" s="47">
        <f t="shared" si="118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  <c r="GE26" s="26">
        <v>13</v>
      </c>
      <c r="GF26" s="74">
        <v>3819785786.9100003</v>
      </c>
      <c r="GG26" s="56">
        <f t="shared" si="91"/>
        <v>8.4172954322279409E-3</v>
      </c>
      <c r="GH26" s="67">
        <f t="shared" si="92"/>
        <v>46269665.910000324</v>
      </c>
      <c r="GI26" s="68">
        <f t="shared" si="93"/>
        <v>1.2261684971346734E-2</v>
      </c>
      <c r="GJ26" s="26">
        <v>13</v>
      </c>
      <c r="GK26" s="74">
        <v>3739280623.9099998</v>
      </c>
      <c r="GL26" s="56">
        <f t="shared" si="94"/>
        <v>8.3925186314544979E-3</v>
      </c>
      <c r="GM26" s="67">
        <f t="shared" si="95"/>
        <v>-80505163.000000477</v>
      </c>
      <c r="GN26" s="68">
        <f t="shared" si="96"/>
        <v>-2.1075831863630445E-2</v>
      </c>
      <c r="GO26" s="26">
        <v>13</v>
      </c>
      <c r="GP26" s="74">
        <v>3529788487.6800003</v>
      </c>
      <c r="GQ26" s="56">
        <f t="shared" si="97"/>
        <v>8.0601595055955818E-3</v>
      </c>
      <c r="GR26" s="67">
        <f t="shared" si="98"/>
        <v>-209492136.22999954</v>
      </c>
      <c r="GS26" s="68">
        <f t="shared" si="99"/>
        <v>-5.6024716329244877E-2</v>
      </c>
      <c r="GT26" s="26">
        <v>13</v>
      </c>
      <c r="GU26" s="74">
        <v>3532617743.2799997</v>
      </c>
      <c r="GV26" s="56">
        <f t="shared" si="100"/>
        <v>8.0578913084772517E-3</v>
      </c>
      <c r="GW26" s="67">
        <f t="shared" si="101"/>
        <v>2829255.5999994278</v>
      </c>
      <c r="GX26" s="68">
        <f t="shared" si="102"/>
        <v>8.0153686541682646E-4</v>
      </c>
      <c r="GY26" s="26">
        <v>13</v>
      </c>
      <c r="GZ26" s="74">
        <v>3716160203.1799994</v>
      </c>
      <c r="HA26" s="56">
        <f t="shared" si="103"/>
        <v>8.4590293136042796E-3</v>
      </c>
      <c r="HB26" s="67">
        <f t="shared" si="104"/>
        <v>183542459.89999962</v>
      </c>
      <c r="HC26" s="68">
        <f t="shared" si="105"/>
        <v>5.1956501732786493E-2</v>
      </c>
      <c r="HD26" s="26">
        <v>13</v>
      </c>
      <c r="HE26" s="74">
        <v>3703839698.1099997</v>
      </c>
      <c r="HF26" s="56">
        <f t="shared" si="106"/>
        <v>8.4652047308793263E-3</v>
      </c>
      <c r="HG26" s="67">
        <f t="shared" si="107"/>
        <v>-12320505.069999695</v>
      </c>
      <c r="HH26" s="68">
        <f t="shared" si="108"/>
        <v>-3.3153858812267484E-3</v>
      </c>
      <c r="HI26" s="26">
        <v>13</v>
      </c>
      <c r="HJ26" s="74">
        <v>3806527119.2500005</v>
      </c>
      <c r="HK26" s="56">
        <f t="shared" si="109"/>
        <v>8.3912240568963983E-3</v>
      </c>
      <c r="HL26" s="67">
        <f t="shared" si="110"/>
        <v>102687421.14000082</v>
      </c>
      <c r="HM26" s="68">
        <f t="shared" si="111"/>
        <v>2.7724585702885655E-2</v>
      </c>
      <c r="HN26" s="26">
        <v>13</v>
      </c>
      <c r="HO26" s="74">
        <v>4181620094.6000004</v>
      </c>
      <c r="HP26" s="56">
        <f t="shared" si="112"/>
        <v>9.1345298010774983E-3</v>
      </c>
      <c r="HQ26" s="67">
        <f t="shared" si="113"/>
        <v>375092975.3499999</v>
      </c>
      <c r="HR26" s="68">
        <f t="shared" si="114"/>
        <v>9.8539420211435247E-2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  <c r="GE27" s="26">
        <v>4</v>
      </c>
      <c r="GF27" s="74">
        <v>352437732.62000006</v>
      </c>
      <c r="GG27" s="56">
        <f t="shared" si="91"/>
        <v>7.7663321516437578E-4</v>
      </c>
      <c r="GH27" s="67">
        <f t="shared" si="92"/>
        <v>3296169.2100000978</v>
      </c>
      <c r="GI27" s="68">
        <f t="shared" si="93"/>
        <v>9.4407814922034296E-3</v>
      </c>
      <c r="GJ27" s="26">
        <v>4</v>
      </c>
      <c r="GK27" s="74">
        <v>354685806.09000003</v>
      </c>
      <c r="GL27" s="56">
        <f t="shared" si="94"/>
        <v>7.9606414583834365E-4</v>
      </c>
      <c r="GM27" s="67">
        <f t="shared" si="95"/>
        <v>2248073.469999969</v>
      </c>
      <c r="GN27" s="68">
        <f t="shared" si="96"/>
        <v>6.3786401452759654E-3</v>
      </c>
      <c r="GO27" s="26">
        <v>4</v>
      </c>
      <c r="GP27" s="74">
        <v>354429487.60000002</v>
      </c>
      <c r="GQ27" s="56">
        <f t="shared" si="97"/>
        <v>8.0932843809577754E-4</v>
      </c>
      <c r="GR27" s="67">
        <f t="shared" si="98"/>
        <v>-256318.49000000954</v>
      </c>
      <c r="GS27" s="68">
        <f t="shared" si="99"/>
        <v>-7.2266351119494696E-4</v>
      </c>
      <c r="GT27" s="26">
        <v>4</v>
      </c>
      <c r="GU27" s="74">
        <v>353992387.97000003</v>
      </c>
      <c r="GV27" s="56">
        <f t="shared" si="100"/>
        <v>8.0745565854575471E-4</v>
      </c>
      <c r="GW27" s="67">
        <f t="shared" si="101"/>
        <v>-437099.62999999523</v>
      </c>
      <c r="GX27" s="68">
        <f t="shared" si="102"/>
        <v>-1.2332484888878507E-3</v>
      </c>
      <c r="GY27" s="26">
        <v>4</v>
      </c>
      <c r="GZ27" s="74">
        <v>350280725.90000004</v>
      </c>
      <c r="HA27" s="56">
        <f t="shared" si="103"/>
        <v>7.9733778049804007E-4</v>
      </c>
      <c r="HB27" s="67">
        <f t="shared" si="104"/>
        <v>-3711662.0699999928</v>
      </c>
      <c r="HC27" s="68">
        <f t="shared" si="105"/>
        <v>-1.0485146562853626E-2</v>
      </c>
      <c r="HD27" s="26">
        <v>4</v>
      </c>
      <c r="HE27" s="74">
        <v>351716070.48999995</v>
      </c>
      <c r="HF27" s="56">
        <f t="shared" si="106"/>
        <v>8.0385459050982138E-4</v>
      </c>
      <c r="HG27" s="67">
        <f t="shared" si="107"/>
        <v>1435344.5899999142</v>
      </c>
      <c r="HH27" s="68">
        <f t="shared" si="108"/>
        <v>4.097697885922744E-3</v>
      </c>
      <c r="HI27" s="26">
        <v>4</v>
      </c>
      <c r="HJ27" s="74">
        <v>354865024.72000003</v>
      </c>
      <c r="HK27" s="56">
        <f t="shared" si="109"/>
        <v>7.8227524436192775E-4</v>
      </c>
      <c r="HL27" s="67">
        <f t="shared" si="110"/>
        <v>3148954.2300000787</v>
      </c>
      <c r="HM27" s="68">
        <f t="shared" si="111"/>
        <v>8.9531144414670989E-3</v>
      </c>
      <c r="HN27" s="26">
        <v>4</v>
      </c>
      <c r="HO27" s="74">
        <v>359317130.71999997</v>
      </c>
      <c r="HP27" s="56">
        <f t="shared" si="112"/>
        <v>7.8490942848634415E-4</v>
      </c>
      <c r="HQ27" s="67">
        <f t="shared" si="113"/>
        <v>4452105.9999999404</v>
      </c>
      <c r="HR27" s="68">
        <f t="shared" si="114"/>
        <v>1.2545913769644658E-2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  <c r="GE28" s="26">
        <v>10</v>
      </c>
      <c r="GF28" s="74">
        <v>626638268.02999997</v>
      </c>
      <c r="GG28" s="69">
        <f t="shared" si="91"/>
        <v>1.3808626256539406E-3</v>
      </c>
      <c r="GH28" s="67">
        <f t="shared" si="92"/>
        <v>23015880.640000105</v>
      </c>
      <c r="GI28" s="68">
        <f t="shared" si="93"/>
        <v>3.8129600758378707E-2</v>
      </c>
      <c r="GJ28" s="26">
        <v>11</v>
      </c>
      <c r="GK28" s="74">
        <v>661444821.26000011</v>
      </c>
      <c r="GL28" s="69">
        <f t="shared" si="94"/>
        <v>1.4845604126654207E-3</v>
      </c>
      <c r="GM28" s="67">
        <f t="shared" si="95"/>
        <v>34806553.230000138</v>
      </c>
      <c r="GN28" s="68">
        <f t="shared" si="96"/>
        <v>5.5544889301803367E-2</v>
      </c>
      <c r="GO28" s="26">
        <v>11</v>
      </c>
      <c r="GP28" s="74">
        <v>646709145.76999998</v>
      </c>
      <c r="GQ28" s="69">
        <f t="shared" si="97"/>
        <v>1.4767397216085599E-3</v>
      </c>
      <c r="GR28" s="67">
        <f t="shared" si="98"/>
        <v>-14735675.490000129</v>
      </c>
      <c r="GS28" s="68">
        <f t="shared" si="99"/>
        <v>-2.2278011734871296E-2</v>
      </c>
      <c r="GT28" s="26">
        <v>11</v>
      </c>
      <c r="GU28" s="74">
        <v>643506773.86000013</v>
      </c>
      <c r="GV28" s="69">
        <f t="shared" si="100"/>
        <v>1.467837172560376E-3</v>
      </c>
      <c r="GW28" s="67">
        <f t="shared" si="101"/>
        <v>-3202371.9099998474</v>
      </c>
      <c r="GX28" s="68">
        <f t="shared" si="102"/>
        <v>-4.9517962301073764E-3</v>
      </c>
      <c r="GY28" s="26">
        <v>12</v>
      </c>
      <c r="GZ28" s="74">
        <v>674304493.97000015</v>
      </c>
      <c r="HA28" s="69">
        <f t="shared" si="103"/>
        <v>1.5349073153268064E-3</v>
      </c>
      <c r="HB28" s="67">
        <f t="shared" si="104"/>
        <v>30797720.110000014</v>
      </c>
      <c r="HC28" s="68">
        <f t="shared" si="105"/>
        <v>4.7859201116506503E-2</v>
      </c>
      <c r="HD28" s="26">
        <v>13</v>
      </c>
      <c r="HE28" s="74">
        <v>707053887.63</v>
      </c>
      <c r="HF28" s="69">
        <f t="shared" si="106"/>
        <v>1.6159867603358512E-3</v>
      </c>
      <c r="HG28" s="67">
        <f t="shared" si="107"/>
        <v>32749393.659999847</v>
      </c>
      <c r="HH28" s="68">
        <f t="shared" si="108"/>
        <v>4.856766335218414E-2</v>
      </c>
      <c r="HI28" s="26">
        <v>13</v>
      </c>
      <c r="HJ28" s="74">
        <v>741673647.44999993</v>
      </c>
      <c r="HK28" s="69">
        <f t="shared" si="109"/>
        <v>1.6349679268999303E-3</v>
      </c>
      <c r="HL28" s="67">
        <f t="shared" si="110"/>
        <v>34619759.819999933</v>
      </c>
      <c r="HM28" s="68">
        <f t="shared" si="111"/>
        <v>4.8963396461963009E-2</v>
      </c>
      <c r="HN28" s="26">
        <v>13</v>
      </c>
      <c r="HO28" s="74">
        <v>756437640.20999992</v>
      </c>
      <c r="HP28" s="69">
        <f t="shared" si="112"/>
        <v>1.6523983553833436E-3</v>
      </c>
      <c r="HQ28" s="67">
        <f t="shared" si="113"/>
        <v>14763992.75999999</v>
      </c>
      <c r="HR28" s="68">
        <f t="shared" si="114"/>
        <v>1.9906319728038212E-2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  <c r="GE29" s="26">
        <v>3</v>
      </c>
      <c r="GF29" s="74">
        <v>38937694.460000001</v>
      </c>
      <c r="GG29" s="56">
        <f t="shared" si="91"/>
        <v>8.5803261230723947E-5</v>
      </c>
      <c r="GH29" s="67">
        <f t="shared" si="92"/>
        <v>3350933.2299999967</v>
      </c>
      <c r="GI29" s="68">
        <f t="shared" si="93"/>
        <v>9.4162354599865231E-2</v>
      </c>
      <c r="GJ29" s="26">
        <v>3</v>
      </c>
      <c r="GK29" s="74">
        <v>39473144.010000005</v>
      </c>
      <c r="GL29" s="56">
        <f t="shared" si="94"/>
        <v>8.8594339357073366E-5</v>
      </c>
      <c r="GM29" s="67">
        <f t="shared" si="95"/>
        <v>535449.55000000447</v>
      </c>
      <c r="GN29" s="68">
        <f t="shared" si="96"/>
        <v>1.3751444645754828E-2</v>
      </c>
      <c r="GO29" s="26">
        <v>3</v>
      </c>
      <c r="GP29" s="74">
        <v>42752692.480000004</v>
      </c>
      <c r="GQ29" s="56">
        <f t="shared" si="97"/>
        <v>9.7624410608513647E-5</v>
      </c>
      <c r="GR29" s="67">
        <f t="shared" si="98"/>
        <v>3279548.4699999988</v>
      </c>
      <c r="GS29" s="68">
        <f t="shared" si="99"/>
        <v>8.3083031571266994E-2</v>
      </c>
      <c r="GT29" s="26">
        <v>3</v>
      </c>
      <c r="GU29" s="74">
        <v>43585023.469999999</v>
      </c>
      <c r="GV29" s="56">
        <f t="shared" si="100"/>
        <v>9.9417318068668585E-5</v>
      </c>
      <c r="GW29" s="67">
        <f t="shared" si="101"/>
        <v>832330.98999999464</v>
      </c>
      <c r="GX29" s="68">
        <f t="shared" si="102"/>
        <v>1.9468504595105084E-2</v>
      </c>
      <c r="GY29" s="26">
        <v>3</v>
      </c>
      <c r="GZ29" s="74">
        <v>46155348.310000002</v>
      </c>
      <c r="HA29" s="56">
        <f t="shared" si="103"/>
        <v>1.0506259767805672E-4</v>
      </c>
      <c r="HB29" s="67">
        <f t="shared" si="104"/>
        <v>2570324.8400000036</v>
      </c>
      <c r="HC29" s="68">
        <f t="shared" si="105"/>
        <v>5.8972661601735366E-2</v>
      </c>
      <c r="HD29" s="26">
        <v>3</v>
      </c>
      <c r="HE29" s="74">
        <v>49444138.209999993</v>
      </c>
      <c r="HF29" s="56">
        <f t="shared" si="106"/>
        <v>1.1300563382997485E-4</v>
      </c>
      <c r="HG29" s="67">
        <f t="shared" si="107"/>
        <v>3288789.8999999911</v>
      </c>
      <c r="HH29" s="68">
        <f t="shared" si="108"/>
        <v>7.1254795390363085E-2</v>
      </c>
      <c r="HI29" s="26">
        <v>3</v>
      </c>
      <c r="HJ29" s="74">
        <v>51524597.899999999</v>
      </c>
      <c r="HK29" s="56">
        <f t="shared" si="109"/>
        <v>1.1358238937375029E-4</v>
      </c>
      <c r="HL29" s="67">
        <f t="shared" si="110"/>
        <v>2080459.6900000051</v>
      </c>
      <c r="HM29" s="68">
        <f t="shared" si="111"/>
        <v>4.2076973435432145E-2</v>
      </c>
      <c r="HN29" s="26">
        <v>3</v>
      </c>
      <c r="HO29" s="74">
        <v>58052580.569999993</v>
      </c>
      <c r="HP29" s="56">
        <f t="shared" si="112"/>
        <v>1.2681281781931999E-4</v>
      </c>
      <c r="HQ29" s="67">
        <f t="shared" si="113"/>
        <v>6527982.6699999943</v>
      </c>
      <c r="HR29" s="68">
        <f t="shared" si="114"/>
        <v>0.12669643114284246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119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  <c r="GE30" s="26">
        <v>0</v>
      </c>
      <c r="GF30" s="74">
        <v>0</v>
      </c>
      <c r="GG30" s="69">
        <f>GF30/GF$32</f>
        <v>0</v>
      </c>
      <c r="GH30" s="67">
        <f t="shared" si="92"/>
        <v>0</v>
      </c>
      <c r="GI30" s="68" t="str">
        <f t="shared" si="93"/>
        <v>-</v>
      </c>
      <c r="GJ30" s="26">
        <v>0</v>
      </c>
      <c r="GK30" s="74">
        <v>0</v>
      </c>
      <c r="GL30" s="69">
        <f>GK30/GK$32</f>
        <v>0</v>
      </c>
      <c r="GM30" s="67">
        <f t="shared" si="95"/>
        <v>0</v>
      </c>
      <c r="GN30" s="68" t="str">
        <f t="shared" si="96"/>
        <v>-</v>
      </c>
      <c r="GO30" s="26">
        <v>0</v>
      </c>
      <c r="GP30" s="74">
        <v>0</v>
      </c>
      <c r="GQ30" s="69">
        <f>GP30/GP$32</f>
        <v>0</v>
      </c>
      <c r="GR30" s="67">
        <f t="shared" si="98"/>
        <v>0</v>
      </c>
      <c r="GS30" s="68" t="str">
        <f t="shared" si="99"/>
        <v>-</v>
      </c>
      <c r="GT30" s="26">
        <v>0</v>
      </c>
      <c r="GU30" s="74">
        <v>0</v>
      </c>
      <c r="GV30" s="69">
        <f>GU30/GU$32</f>
        <v>0</v>
      </c>
      <c r="GW30" s="67">
        <f t="shared" si="101"/>
        <v>0</v>
      </c>
      <c r="GX30" s="68" t="str">
        <f t="shared" si="102"/>
        <v>-</v>
      </c>
      <c r="GY30" s="26">
        <v>0</v>
      </c>
      <c r="GZ30" s="74">
        <v>0</v>
      </c>
      <c r="HA30" s="69">
        <f>GZ30/GZ$32</f>
        <v>0</v>
      </c>
      <c r="HB30" s="67">
        <f t="shared" si="104"/>
        <v>0</v>
      </c>
      <c r="HC30" s="68" t="str">
        <f t="shared" si="105"/>
        <v>-</v>
      </c>
      <c r="HD30" s="26">
        <v>0</v>
      </c>
      <c r="HE30" s="74">
        <v>0</v>
      </c>
      <c r="HF30" s="69">
        <f>HE30/HE$32</f>
        <v>0</v>
      </c>
      <c r="HG30" s="67">
        <f t="shared" si="107"/>
        <v>0</v>
      </c>
      <c r="HH30" s="68" t="str">
        <f t="shared" si="108"/>
        <v>-</v>
      </c>
      <c r="HI30" s="26">
        <v>0</v>
      </c>
      <c r="HJ30" s="74">
        <v>0</v>
      </c>
      <c r="HK30" s="69">
        <f>HJ30/HJ$32</f>
        <v>0</v>
      </c>
      <c r="HL30" s="67">
        <f t="shared" si="110"/>
        <v>0</v>
      </c>
      <c r="HM30" s="68" t="str">
        <f t="shared" si="111"/>
        <v>-</v>
      </c>
      <c r="HN30" s="26">
        <v>0</v>
      </c>
      <c r="HO30" s="74">
        <v>0</v>
      </c>
      <c r="HP30" s="69">
        <f>HO30/HO$32</f>
        <v>0</v>
      </c>
      <c r="HQ30" s="67">
        <f t="shared" si="113"/>
        <v>0</v>
      </c>
      <c r="HR30" s="68" t="str">
        <f t="shared" si="114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  <c r="GO31" s="26">
        <v>0</v>
      </c>
      <c r="GP31" s="74">
        <v>0</v>
      </c>
      <c r="GQ31" s="69">
        <f>GP31/GP$32</f>
        <v>0</v>
      </c>
      <c r="GR31" s="67"/>
      <c r="GS31" s="68"/>
      <c r="GT31" s="26">
        <v>0</v>
      </c>
      <c r="GU31" s="74">
        <v>0</v>
      </c>
      <c r="GV31" s="69">
        <f>GU31/GU$32</f>
        <v>0</v>
      </c>
      <c r="GW31" s="67"/>
      <c r="GX31" s="68"/>
      <c r="GY31" s="26">
        <v>0</v>
      </c>
      <c r="GZ31" s="74">
        <v>0</v>
      </c>
      <c r="HA31" s="69">
        <f>GZ31/GZ$32</f>
        <v>0</v>
      </c>
      <c r="HB31" s="67"/>
      <c r="HC31" s="68"/>
      <c r="HD31" s="26">
        <v>0</v>
      </c>
      <c r="HE31" s="74">
        <v>0</v>
      </c>
      <c r="HF31" s="69">
        <f>HE31/HE$32</f>
        <v>0</v>
      </c>
      <c r="HG31" s="67"/>
      <c r="HH31" s="68"/>
      <c r="HI31" s="26">
        <v>0</v>
      </c>
      <c r="HJ31" s="74">
        <v>0</v>
      </c>
      <c r="HK31" s="69">
        <f>HJ31/HJ$32</f>
        <v>0</v>
      </c>
      <c r="HL31" s="67"/>
      <c r="HM31" s="68"/>
      <c r="HN31" s="26">
        <v>0</v>
      </c>
      <c r="HO31" s="74">
        <v>0</v>
      </c>
      <c r="HP31" s="69">
        <f>HO31/HO$32</f>
        <v>0</v>
      </c>
      <c r="HQ31" s="67"/>
      <c r="HR31" s="68"/>
    </row>
    <row r="32" spans="1:256" ht="21.75" thickBot="1">
      <c r="A32" s="80" t="s">
        <v>26</v>
      </c>
      <c r="B32" s="81">
        <f t="shared" ref="B32:G32" si="120">SUM(B7:B26)</f>
        <v>51</v>
      </c>
      <c r="C32" s="82">
        <f t="shared" si="120"/>
        <v>11742660528.779999</v>
      </c>
      <c r="D32" s="83">
        <f t="shared" si="120"/>
        <v>1</v>
      </c>
      <c r="E32" s="81">
        <f t="shared" si="120"/>
        <v>57</v>
      </c>
      <c r="F32" s="82">
        <f t="shared" si="120"/>
        <v>17708047711.219997</v>
      </c>
      <c r="G32" s="83">
        <f t="shared" si="120"/>
        <v>1</v>
      </c>
      <c r="H32" s="84">
        <v>70</v>
      </c>
      <c r="I32" s="85">
        <v>25475237063.889999</v>
      </c>
      <c r="J32" s="86">
        <v>1</v>
      </c>
      <c r="K32" s="87">
        <f t="shared" ref="K32:P32" si="121">SUM(K7:K26)</f>
        <v>68</v>
      </c>
      <c r="L32" s="88">
        <f t="shared" si="121"/>
        <v>36657166806.790001</v>
      </c>
      <c r="M32" s="83">
        <f t="shared" si="121"/>
        <v>1</v>
      </c>
      <c r="N32" s="81">
        <f t="shared" si="121"/>
        <v>73</v>
      </c>
      <c r="O32" s="82">
        <f t="shared" si="121"/>
        <v>38193166710.709999</v>
      </c>
      <c r="P32" s="83">
        <f t="shared" si="121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22">SUM(AL7:AL28)</f>
        <v>169</v>
      </c>
      <c r="AM32" s="82">
        <f t="shared" si="122"/>
        <v>211604098941.56003</v>
      </c>
      <c r="AN32" s="91">
        <f t="shared" si="122"/>
        <v>0.99999999999999989</v>
      </c>
      <c r="AO32" s="81">
        <f t="shared" si="122"/>
        <v>180</v>
      </c>
      <c r="AP32" s="82">
        <f t="shared" si="122"/>
        <v>251443654526.17001</v>
      </c>
      <c r="AQ32" s="91">
        <f t="shared" si="122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23">IF(BZ32&lt;0,"Error",IF(AND(BU32=0,BZ32&gt;0),"New Comer",BZ32-BU32))</f>
        <v>101939250.04992676</v>
      </c>
      <c r="CC32" s="97">
        <f t="shared" ref="CC32" si="124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25">IF(CE32&lt;0,"Error",IF(AND(BZ32=0,CE32&gt;0),"New Comer",CE32-BZ32))</f>
        <v>-4414987431.0100098</v>
      </c>
      <c r="CH32" s="97">
        <f t="shared" ref="CH32" si="126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27">IF(EC32&lt;0,"Error",IF(AND(DX32=0,EC32&gt;0),"New Comer",EC32-DX32))</f>
        <v>6454077948.7401733</v>
      </c>
      <c r="EF32" s="100">
        <f t="shared" ref="EF32" si="128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29">IF(EH32&lt;0,"Error",IF(AND(EC32=0,EH32&gt;0),"New Comer",EH32-EC32))</f>
        <v>4049320225.9598999</v>
      </c>
      <c r="EK32" s="100">
        <f t="shared" ref="EK32" si="130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31">IF(EM32&lt;0,"Error",IF(AND(EH32=0,EM32&gt;0),"New Comer",EM32-EH32))</f>
        <v>-1525295663.0299683</v>
      </c>
      <c r="EP32" s="100">
        <f t="shared" ref="EP32" si="132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33">IF(ER32&lt;0,"Error",IF(AND(EM32=0,ER32&gt;0),"New Comer",ER32-EM32))</f>
        <v>-842194585.51013184</v>
      </c>
      <c r="EU32" s="100">
        <f t="shared" ref="EU32" si="134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35">IF(EW32&lt;0,"Error",IF(AND(ER32=0,EW32&gt;0),"New Comer",EW32-ER32))</f>
        <v>-2354332122.5899048</v>
      </c>
      <c r="EZ32" s="100">
        <f t="shared" ref="EZ32" si="136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37">IF(FB32&lt;0,"Error",IF(AND(EW32=0,FB32&gt;0),"New Comer",FB32-EW32))</f>
        <v>555523211.33984375</v>
      </c>
      <c r="FE32" s="100">
        <f t="shared" ref="FE32" si="138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39">IF(FG32&lt;0,"Error",IF(AND(FB32=0,FG32&gt;0),"New Comer",FG32-FB32))</f>
        <v>5569203602.0600586</v>
      </c>
      <c r="FJ32" s="100">
        <f t="shared" ref="FJ32" si="140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41">IF(FL32&lt;0,"Error",IF(AND(FG32=0,FL32&gt;0),"New Comer",FL32-FG32))</f>
        <v>13705637008.370056</v>
      </c>
      <c r="FO32" s="100">
        <f t="shared" ref="FO32" si="142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43">IF(FQ32&lt;0,"Error",IF(AND(FL32=0,FQ32&gt;0),"New Comer",FQ32-FL32))</f>
        <v>1681767820.1697998</v>
      </c>
      <c r="FT32" s="100">
        <f t="shared" ref="FT32" si="144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45">IF(FV32&lt;0,"Error",IF(AND(FQ32=0,FV32&gt;0),"New Comer",FV32-FQ32))</f>
        <v>-1680398399.6298828</v>
      </c>
      <c r="FY32" s="100">
        <f t="shared" ref="FY32" si="146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47">IF(GA32&lt;0,"Error",IF(AND(FV32=0,GA32&gt;0),"New Comer",GA32-FV32))</f>
        <v>11968050180.830139</v>
      </c>
      <c r="GD32" s="100">
        <f t="shared" ref="GD32" si="148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49">IF(GF32&lt;0,"Error",IF(AND(GA32=0,GF32&gt;0),"New Comer",GF32-GA32))</f>
        <v>-4569791996.6801758</v>
      </c>
      <c r="GI32" s="100">
        <f t="shared" ref="GI32" si="150">IF(AND(GA32=0,GF32=0),"-",IF(GA32=0,"",GH32/GA32))</f>
        <v>-9.969617979780054E-3</v>
      </c>
      <c r="GJ32" s="98">
        <v>374</v>
      </c>
      <c r="GK32" s="99">
        <f>SUM(GK7:GK31)</f>
        <v>445549278841.69012</v>
      </c>
      <c r="GL32" s="95">
        <f>SUM(GL7:GL31)</f>
        <v>1.006124383016104</v>
      </c>
      <c r="GM32" s="96">
        <f t="shared" ref="GM32" si="151">IF(GK32&lt;0,"Error",IF(AND(GF32=0,GK32&gt;0),"New Comer",GK32-GF32))</f>
        <v>-8252755037.8497925</v>
      </c>
      <c r="GN32" s="100">
        <f t="shared" ref="GN32" si="152">IF(AND(GF32=0,GK32=0),"-",IF(GF32=0,"",GM32/GF32))</f>
        <v>-1.8185804429515749E-2</v>
      </c>
      <c r="GO32" s="98">
        <v>374</v>
      </c>
      <c r="GP32" s="99">
        <f>SUM(GP7:GP31)</f>
        <v>437930351778.9599</v>
      </c>
      <c r="GQ32" s="95">
        <f>SUM(GQ7:GQ31)</f>
        <v>1.0058358494129451</v>
      </c>
      <c r="GR32" s="96">
        <f t="shared" ref="GR32" si="153">IF(GP32&lt;0,"Error",IF(AND(GK32=0,GP32&gt;0),"New Comer",GP32-GK32))</f>
        <v>-7618927062.7302246</v>
      </c>
      <c r="GS32" s="100">
        <f t="shared" ref="GS32" si="154">IF(AND(GK32=0,GP32=0),"-",IF(GK32=0,"",GR32/GK32))</f>
        <v>-1.7100077195809658E-2</v>
      </c>
      <c r="GT32" s="98">
        <v>372</v>
      </c>
      <c r="GU32" s="99">
        <f>SUM(GU7:GU31)</f>
        <v>438404739905.52997</v>
      </c>
      <c r="GV32" s="95">
        <f>SUM(GV7:GV31)</f>
        <v>1.0051056058675021</v>
      </c>
      <c r="GW32" s="96">
        <f>IF(GU32&lt;0,"Error",IF(AND(GP32=0,GU32&gt;0),"New Comer",GU32-GP32))</f>
        <v>474388126.57006836</v>
      </c>
      <c r="GX32" s="100">
        <f t="shared" ref="GX32" si="155">IF(AND(GP32=0,GU32=0),"-",IF(GP32=0,"",GW32/GP32))</f>
        <v>1.0832501667057553E-3</v>
      </c>
      <c r="GY32" s="98">
        <v>372</v>
      </c>
      <c r="GZ32" s="99">
        <f>SUM(GZ7:GZ31)</f>
        <v>439312841392.26996</v>
      </c>
      <c r="HA32" s="95">
        <f>SUM(HA7:HA31)</f>
        <v>1.0046220106780048</v>
      </c>
      <c r="HB32" s="96">
        <f>IF(GZ32&lt;0,"Error",IF(AND(GU32=0,GZ32&gt;0),"New Comer",GZ32-GU32))</f>
        <v>908101486.73999023</v>
      </c>
      <c r="HC32" s="100">
        <f t="shared" ref="HC32" si="156">IF(AND(GU32=0,GZ32=0),"-",IF(GU32=0,"",HB32/GU32))</f>
        <v>2.0713769813156522E-3</v>
      </c>
      <c r="HD32" s="98">
        <v>372</v>
      </c>
      <c r="HE32" s="99">
        <f>SUM(HE7:HE31)</f>
        <v>437536930985.16022</v>
      </c>
      <c r="HF32" s="95">
        <f>SUM(HF7:HF31)</f>
        <v>1.0039208322209785</v>
      </c>
      <c r="HG32" s="96">
        <f>IF(HE32&lt;0,"Error",IF(AND(GZ32=0,HE32&gt;0),"New Comer",HE32-GZ32))</f>
        <v>-1775910407.1097412</v>
      </c>
      <c r="HH32" s="100">
        <f t="shared" ref="HH32" si="157">IF(AND(GZ32=0,HE32=0),"-",IF(GZ32=0,"",HG32/GZ32))</f>
        <v>-4.0424732440816598E-3</v>
      </c>
      <c r="HI32" s="98">
        <v>372</v>
      </c>
      <c r="HJ32" s="99">
        <f>SUM(HJ7:HJ31)</f>
        <v>453631924667.96002</v>
      </c>
      <c r="HK32" s="95">
        <f>SUM(HK7:HK31)</f>
        <v>1.0045570347315307</v>
      </c>
      <c r="HL32" s="96">
        <f>IF(HJ32&lt;0,"Error",IF(AND(HE32=0,HJ32&gt;0),"New Comer",HJ32-HE32))</f>
        <v>16094993682.799805</v>
      </c>
      <c r="HM32" s="100">
        <f t="shared" ref="HM32" si="158">IF(AND(HE32=0,HJ32=0),"-",IF(HE32=0,"",HL32/HE32))</f>
        <v>3.6785451793886842E-2</v>
      </c>
      <c r="HN32" s="98">
        <v>372</v>
      </c>
      <c r="HO32" s="99">
        <f>SUM(HO7:HO31)</f>
        <v>457781646747.34998</v>
      </c>
      <c r="HP32" s="95">
        <f>SUM(HP7:HP31)</f>
        <v>1.0048443089086254</v>
      </c>
      <c r="HQ32" s="96">
        <f>IF(HO32&lt;0,"Error",IF(AND(HJ32=0,HO32&gt;0),"New Comer",HO32-HJ32))</f>
        <v>4149722079.3899536</v>
      </c>
      <c r="HR32" s="100">
        <f t="shared" ref="HR32" si="159">IF(AND(HJ32=0,HO32=0),"-",IF(HJ32=0,"",HQ32/HJ32))</f>
        <v>9.1477734562605585E-3</v>
      </c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83">
    <mergeCell ref="HN3:HR3"/>
    <mergeCell ref="HQ4:HR4"/>
    <mergeCell ref="DP4:DQ4"/>
    <mergeCell ref="DR3:DV3"/>
    <mergeCell ref="DU4:DV4"/>
    <mergeCell ref="HD3:HH3"/>
    <mergeCell ref="HG4:HH4"/>
    <mergeCell ref="FF3:FJ3"/>
    <mergeCell ref="FI4:FJ4"/>
    <mergeCell ref="FP3:FT3"/>
    <mergeCell ref="FS4:FT4"/>
    <mergeCell ref="DW3:EA3"/>
    <mergeCell ref="EB3:EF3"/>
    <mergeCell ref="DZ4:EA4"/>
    <mergeCell ref="FA3:FE3"/>
    <mergeCell ref="FD4:FE4"/>
    <mergeCell ref="FZ3:GD3"/>
    <mergeCell ref="GC4:GD4"/>
    <mergeCell ref="AR3:AT3"/>
    <mergeCell ref="BE3:BI3"/>
    <mergeCell ref="CD3:CH3"/>
    <mergeCell ref="CQ4:CR4"/>
    <mergeCell ref="GO3:GS3"/>
    <mergeCell ref="GR4:GS4"/>
    <mergeCell ref="BR4:BS4"/>
    <mergeCell ref="CN3:CR3"/>
    <mergeCell ref="GE3:GI3"/>
    <mergeCell ref="GH4:GI4"/>
    <mergeCell ref="BW4:BX4"/>
    <mergeCell ref="EG3:EK3"/>
    <mergeCell ref="EJ4:EK4"/>
    <mergeCell ref="BY3:CC3"/>
    <mergeCell ref="CB4:CC4"/>
    <mergeCell ref="DM3:DQ3"/>
    <mergeCell ref="AL3:AN3"/>
    <mergeCell ref="BO3:BS3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AZ3:BD3"/>
    <mergeCell ref="BJ3:BN3"/>
    <mergeCell ref="CS3:CW3"/>
    <mergeCell ref="CV4:CW4"/>
    <mergeCell ref="DH3:DL3"/>
    <mergeCell ref="DK4:DL4"/>
    <mergeCell ref="DF4:DG4"/>
    <mergeCell ref="HI3:HM3"/>
    <mergeCell ref="HL4:HM4"/>
    <mergeCell ref="FU3:FY3"/>
    <mergeCell ref="FX4:FY4"/>
    <mergeCell ref="FK3:FO3"/>
    <mergeCell ref="FN4:FO4"/>
    <mergeCell ref="GY3:HC3"/>
    <mergeCell ref="HB4:HC4"/>
    <mergeCell ref="GT3:GX3"/>
    <mergeCell ref="GW4:GX4"/>
    <mergeCell ref="GJ3:GN3"/>
    <mergeCell ref="GM4:GN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2025-09-05T03:05:31Z</dcterms:modified>
</cp:coreProperties>
</file>