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13_ncr:1_{11A29CD0-AA02-488E-ACAA-A02842CEF1D4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GL31" i="1" l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N21" i="1"/>
  <c r="GM21" i="1"/>
  <c r="GL21" i="1"/>
  <c r="GM20" i="1"/>
  <c r="GN20" i="1" s="1"/>
  <c r="GM19" i="1"/>
  <c r="GN19" i="1" s="1"/>
  <c r="GM18" i="1"/>
  <c r="GN18" i="1" s="1"/>
  <c r="GL18" i="1"/>
  <c r="GN17" i="1"/>
  <c r="GM17" i="1"/>
  <c r="GM16" i="1"/>
  <c r="GN16" i="1" s="1"/>
  <c r="GM14" i="1"/>
  <c r="GN14" i="1" s="1"/>
  <c r="GN13" i="1"/>
  <c r="GM13" i="1"/>
  <c r="GL13" i="1"/>
  <c r="GN12" i="1"/>
  <c r="GM12" i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I25" i="1"/>
  <c r="GH25" i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/>
  <c r="FV32" i="1"/>
  <c r="FZ32" i="1"/>
  <c r="GD30" i="1"/>
  <c r="GC30" i="1"/>
  <c r="GC29" i="1"/>
  <c r="GD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4" i="1"/>
  <c r="GD14" i="1" s="1"/>
  <c r="GC13" i="1"/>
  <c r="GD13" i="1"/>
  <c r="GC12" i="1"/>
  <c r="GD12" i="1"/>
  <c r="GC10" i="1"/>
  <c r="GD10" i="1" s="1"/>
  <c r="GC9" i="1"/>
  <c r="GD9" i="1"/>
  <c r="GC8" i="1"/>
  <c r="GD8" i="1"/>
  <c r="GC7" i="1"/>
  <c r="GD7" i="1"/>
  <c r="FQ32" i="1"/>
  <c r="FR17" i="1" s="1"/>
  <c r="FW22" i="1"/>
  <c r="FU32" i="1"/>
  <c r="FY30" i="1"/>
  <c r="FX30" i="1"/>
  <c r="FX29" i="1"/>
  <c r="FY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/>
  <c r="FX8" i="1"/>
  <c r="FY8" i="1"/>
  <c r="FX7" i="1"/>
  <c r="FY7" i="1"/>
  <c r="FP32" i="1"/>
  <c r="FL32" i="1"/>
  <c r="FM20" i="1" s="1"/>
  <c r="FR16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/>
  <c r="FS16" i="1"/>
  <c r="FT16" i="1"/>
  <c r="FS14" i="1"/>
  <c r="FT14" i="1" s="1"/>
  <c r="FS13" i="1"/>
  <c r="FT13" i="1" s="1"/>
  <c r="FS12" i="1"/>
  <c r="FT12" i="1"/>
  <c r="FS10" i="1"/>
  <c r="FT10" i="1"/>
  <c r="FS9" i="1"/>
  <c r="FT9" i="1"/>
  <c r="FS8" i="1"/>
  <c r="FT8" i="1"/>
  <c r="FS7" i="1"/>
  <c r="FT7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N24" i="1"/>
  <c r="FO24" i="1"/>
  <c r="FN23" i="1"/>
  <c r="FO23" i="1"/>
  <c r="FN22" i="1"/>
  <c r="FO22" i="1"/>
  <c r="FN21" i="1"/>
  <c r="FO21" i="1"/>
  <c r="FN20" i="1"/>
  <c r="FO20" i="1"/>
  <c r="FN19" i="1"/>
  <c r="FO19" i="1"/>
  <c r="FN18" i="1"/>
  <c r="FO18" i="1"/>
  <c r="FN17" i="1"/>
  <c r="FO17" i="1" s="1"/>
  <c r="FN16" i="1"/>
  <c r="FO16" i="1" s="1"/>
  <c r="FN14" i="1"/>
  <c r="FO14" i="1"/>
  <c r="FN13" i="1"/>
  <c r="FO13" i="1" s="1"/>
  <c r="FN12" i="1"/>
  <c r="FO12" i="1" s="1"/>
  <c r="FN10" i="1"/>
  <c r="FO10" i="1" s="1"/>
  <c r="FN9" i="1"/>
  <c r="FO9" i="1"/>
  <c r="FO8" i="1"/>
  <c r="FN8" i="1"/>
  <c r="FN7" i="1"/>
  <c r="FO7" i="1"/>
  <c r="FM13" i="1"/>
  <c r="FA32" i="1"/>
  <c r="FB32" i="1"/>
  <c r="FG32" i="1"/>
  <c r="FH13" i="1" s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/>
  <c r="FI14" i="1"/>
  <c r="FJ14" i="1" s="1"/>
  <c r="FI13" i="1"/>
  <c r="FJ13" i="1" s="1"/>
  <c r="FI12" i="1"/>
  <c r="FJ12" i="1" s="1"/>
  <c r="FI10" i="1"/>
  <c r="FJ10" i="1"/>
  <c r="FI9" i="1"/>
  <c r="FJ9" i="1"/>
  <c r="FI8" i="1"/>
  <c r="FJ8" i="1"/>
  <c r="FI7" i="1"/>
  <c r="FJ7" i="1"/>
  <c r="FH10" i="1"/>
  <c r="FH23" i="1"/>
  <c r="FH21" i="1"/>
  <c r="FH29" i="1"/>
  <c r="FH22" i="1"/>
  <c r="FH30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/>
  <c r="FD16" i="1"/>
  <c r="FE16" i="1" s="1"/>
  <c r="FD14" i="1"/>
  <c r="FE14" i="1" s="1"/>
  <c r="FD13" i="1"/>
  <c r="FE13" i="1" s="1"/>
  <c r="FD12" i="1"/>
  <c r="FE12" i="1"/>
  <c r="FD10" i="1"/>
  <c r="FE10" i="1" s="1"/>
  <c r="FD9" i="1"/>
  <c r="FE9" i="1"/>
  <c r="FD8" i="1"/>
  <c r="FE8" i="1"/>
  <c r="FD7" i="1"/>
  <c r="FE7" i="1"/>
  <c r="FC23" i="1"/>
  <c r="FC10" i="1"/>
  <c r="EW32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/>
  <c r="EY16" i="1"/>
  <c r="EZ16" i="1" s="1"/>
  <c r="EY14" i="1"/>
  <c r="EZ14" i="1" s="1"/>
  <c r="EY13" i="1"/>
  <c r="EZ13" i="1" s="1"/>
  <c r="EY12" i="1"/>
  <c r="EZ12" i="1"/>
  <c r="EY10" i="1"/>
  <c r="EZ10" i="1"/>
  <c r="EY9" i="1"/>
  <c r="EZ9" i="1"/>
  <c r="EY8" i="1"/>
  <c r="EZ8" i="1"/>
  <c r="EY7" i="1"/>
  <c r="EZ7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/>
  <c r="CG14" i="1"/>
  <c r="CH14" i="1" s="1"/>
  <c r="CG13" i="1"/>
  <c r="CH13" i="1" s="1"/>
  <c r="CG12" i="1"/>
  <c r="CH12" i="1" s="1"/>
  <c r="CG10" i="1"/>
  <c r="CH10" i="1" s="1"/>
  <c r="CG9" i="1"/>
  <c r="CH9" i="1"/>
  <c r="CG8" i="1"/>
  <c r="CH8" i="1"/>
  <c r="CB29" i="1"/>
  <c r="CC29" i="1"/>
  <c r="BZ32" i="1"/>
  <c r="CA12" i="1" s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 s="1"/>
  <c r="CB14" i="1"/>
  <c r="CC14" i="1"/>
  <c r="CB13" i="1"/>
  <c r="CC13" i="1" s="1"/>
  <c r="CB12" i="1"/>
  <c r="CC12" i="1" s="1"/>
  <c r="CB10" i="1"/>
  <c r="CC10" i="1"/>
  <c r="CB9" i="1"/>
  <c r="CC9" i="1"/>
  <c r="CB8" i="1"/>
  <c r="CC8" i="1"/>
  <c r="CB7" i="1"/>
  <c r="CC7" i="1"/>
  <c r="EO12" i="1"/>
  <c r="EP12" i="1"/>
  <c r="EO10" i="1"/>
  <c r="EP10" i="1" s="1"/>
  <c r="EO9" i="1"/>
  <c r="EP9" i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 s="1"/>
  <c r="EO14" i="1"/>
  <c r="EP14" i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/>
  <c r="EJ16" i="1"/>
  <c r="EK16" i="1"/>
  <c r="EJ14" i="1"/>
  <c r="EK14" i="1" s="1"/>
  <c r="EJ13" i="1"/>
  <c r="EK13" i="1" s="1"/>
  <c r="EJ12" i="1"/>
  <c r="EK12" i="1"/>
  <c r="EJ10" i="1"/>
  <c r="EK10" i="1"/>
  <c r="EJ9" i="1"/>
  <c r="EK9" i="1"/>
  <c r="EJ8" i="1"/>
  <c r="EK8" i="1"/>
  <c r="CA25" i="1"/>
  <c r="CA10" i="1"/>
  <c r="CA21" i="1"/>
  <c r="EQ32" i="1"/>
  <c r="ER32" i="1"/>
  <c r="ES20" i="1" s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/>
  <c r="ET12" i="1"/>
  <c r="EU12" i="1" s="1"/>
  <c r="ET10" i="1"/>
  <c r="EU10" i="1" s="1"/>
  <c r="ET9" i="1"/>
  <c r="EU9" i="1"/>
  <c r="ET8" i="1"/>
  <c r="EU8" i="1"/>
  <c r="EU7" i="1"/>
  <c r="ES16" i="1"/>
  <c r="ES8" i="1"/>
  <c r="ES9" i="1"/>
  <c r="ES28" i="1"/>
  <c r="EL32" i="1"/>
  <c r="EM32" i="1"/>
  <c r="EN7" i="1" s="1"/>
  <c r="EC32" i="1"/>
  <c r="ED10" i="1" s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 s="1"/>
  <c r="EE14" i="1"/>
  <c r="EF14" i="1" s="1"/>
  <c r="EE13" i="1"/>
  <c r="EF13" i="1" s="1"/>
  <c r="EE12" i="1"/>
  <c r="EF12" i="1"/>
  <c r="EE10" i="1"/>
  <c r="EF10" i="1" s="1"/>
  <c r="EE9" i="1"/>
  <c r="EF9" i="1"/>
  <c r="EE8" i="1"/>
  <c r="EF8" i="1"/>
  <c r="EF7" i="1"/>
  <c r="EN10" i="1"/>
  <c r="EN31" i="1"/>
  <c r="EN30" i="1"/>
  <c r="EN27" i="1"/>
  <c r="EN29" i="1"/>
  <c r="EN17" i="1"/>
  <c r="EN20" i="1"/>
  <c r="EN26" i="1"/>
  <c r="EN16" i="1"/>
  <c r="EN25" i="1"/>
  <c r="EN13" i="1"/>
  <c r="EN8" i="1"/>
  <c r="EN18" i="1"/>
  <c r="EN24" i="1"/>
  <c r="EN12" i="1"/>
  <c r="EN22" i="1"/>
  <c r="EN19" i="1"/>
  <c r="EN9" i="1"/>
  <c r="ED19" i="1"/>
  <c r="ED8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 s="1"/>
  <c r="DZ16" i="1"/>
  <c r="EA16" i="1"/>
  <c r="DZ14" i="1"/>
  <c r="EA14" i="1" s="1"/>
  <c r="DZ13" i="1"/>
  <c r="EA13" i="1"/>
  <c r="DZ12" i="1"/>
  <c r="EA12" i="1" s="1"/>
  <c r="DZ10" i="1"/>
  <c r="EA10" i="1" s="1"/>
  <c r="DZ9" i="1"/>
  <c r="EA9" i="1"/>
  <c r="DZ8" i="1"/>
  <c r="EA8" i="1"/>
  <c r="EA7" i="1"/>
  <c r="DY21" i="1"/>
  <c r="DS32" i="1"/>
  <c r="DT9" i="1" s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/>
  <c r="DU16" i="1"/>
  <c r="DV16" i="1" s="1"/>
  <c r="DU14" i="1"/>
  <c r="DV14" i="1"/>
  <c r="DU13" i="1"/>
  <c r="DV13" i="1"/>
  <c r="DU12" i="1"/>
  <c r="DV12" i="1"/>
  <c r="DU10" i="1"/>
  <c r="DV10" i="1" s="1"/>
  <c r="DU9" i="1"/>
  <c r="DV9" i="1"/>
  <c r="DU8" i="1"/>
  <c r="DV8" i="1"/>
  <c r="DU7" i="1"/>
  <c r="DV7" i="1"/>
  <c r="DN32" i="1"/>
  <c r="DO20" i="1" s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/>
  <c r="DP16" i="1"/>
  <c r="DQ16" i="1" s="1"/>
  <c r="DP14" i="1"/>
  <c r="DQ14" i="1" s="1"/>
  <c r="DP13" i="1"/>
  <c r="DQ13" i="1" s="1"/>
  <c r="DP12" i="1"/>
  <c r="DQ12" i="1"/>
  <c r="DP10" i="1"/>
  <c r="DQ10" i="1"/>
  <c r="DP9" i="1"/>
  <c r="DQ9" i="1"/>
  <c r="DP8" i="1"/>
  <c r="DQ8" i="1"/>
  <c r="DP7" i="1"/>
  <c r="DQ7" i="1"/>
  <c r="DI32" i="1"/>
  <c r="DJ16" i="1" s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 s="1"/>
  <c r="DK16" i="1"/>
  <c r="DL16" i="1"/>
  <c r="DK14" i="1"/>
  <c r="DL14" i="1"/>
  <c r="DK13" i="1"/>
  <c r="DL13" i="1" s="1"/>
  <c r="DK12" i="1"/>
  <c r="DL12" i="1"/>
  <c r="DK10" i="1"/>
  <c r="DL10" i="1"/>
  <c r="DK9" i="1"/>
  <c r="DL9" i="1"/>
  <c r="DK8" i="1"/>
  <c r="DL8" i="1"/>
  <c r="DK7" i="1"/>
  <c r="DL7" i="1"/>
  <c r="DD32" i="1"/>
  <c r="DE20" i="1" s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/>
  <c r="DF13" i="1"/>
  <c r="DG13" i="1"/>
  <c r="DF12" i="1"/>
  <c r="DG12" i="1" s="1"/>
  <c r="DF10" i="1"/>
  <c r="DG10" i="1"/>
  <c r="DF9" i="1"/>
  <c r="DG9" i="1"/>
  <c r="DF8" i="1"/>
  <c r="DG8" i="1"/>
  <c r="DF7" i="1"/>
  <c r="DG7" i="1"/>
  <c r="CY32" i="1"/>
  <c r="CZ27" i="1" s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 s="1"/>
  <c r="DA16" i="1"/>
  <c r="DB16" i="1" s="1"/>
  <c r="DA14" i="1"/>
  <c r="DB14" i="1"/>
  <c r="DA13" i="1"/>
  <c r="DB13" i="1" s="1"/>
  <c r="DA12" i="1"/>
  <c r="DB12" i="1"/>
  <c r="DA10" i="1"/>
  <c r="DB10" i="1" s="1"/>
  <c r="DA9" i="1"/>
  <c r="DB9" i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/>
  <c r="CV12" i="1"/>
  <c r="CW12" i="1"/>
  <c r="CV10" i="1"/>
  <c r="CW10" i="1" s="1"/>
  <c r="CV9" i="1"/>
  <c r="CW9" i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/>
  <c r="CQ16" i="1"/>
  <c r="CR16" i="1" s="1"/>
  <c r="CQ14" i="1"/>
  <c r="CR14" i="1"/>
  <c r="CQ13" i="1"/>
  <c r="CR13" i="1" s="1"/>
  <c r="CQ12" i="1"/>
  <c r="CR12" i="1" s="1"/>
  <c r="CQ10" i="1"/>
  <c r="CR10" i="1" s="1"/>
  <c r="CQ9" i="1"/>
  <c r="CR9" i="1"/>
  <c r="CQ8" i="1"/>
  <c r="CR8" i="1"/>
  <c r="CR7" i="1"/>
  <c r="CJ32" i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/>
  <c r="CL12" i="1"/>
  <c r="CM12" i="1"/>
  <c r="CL10" i="1"/>
  <c r="CM10" i="1" s="1"/>
  <c r="CL9" i="1"/>
  <c r="CM9" i="1"/>
  <c r="CL8" i="1"/>
  <c r="CM8" i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/>
  <c r="BW8" i="1"/>
  <c r="BX8" i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/>
  <c r="BR14" i="1"/>
  <c r="BS14" i="1" s="1"/>
  <c r="BR13" i="1"/>
  <c r="BS13" i="1"/>
  <c r="BR12" i="1"/>
  <c r="BS12" i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32" i="1" s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P20" i="1"/>
  <c r="G7" i="1"/>
  <c r="AN17" i="1"/>
  <c r="BQ23" i="1"/>
  <c r="BQ7" i="1"/>
  <c r="M9" i="1"/>
  <c r="G26" i="1"/>
  <c r="AN13" i="1"/>
  <c r="AK23" i="1"/>
  <c r="G12" i="1"/>
  <c r="P11" i="1"/>
  <c r="P26" i="1"/>
  <c r="P17" i="1"/>
  <c r="AN11" i="1"/>
  <c r="AN21" i="1"/>
  <c r="AK26" i="1"/>
  <c r="AK20" i="1"/>
  <c r="CK18" i="1"/>
  <c r="CK25" i="1"/>
  <c r="AK18" i="1"/>
  <c r="AK10" i="1"/>
  <c r="CK23" i="1"/>
  <c r="CK8" i="1"/>
  <c r="CK12" i="1"/>
  <c r="CK16" i="1"/>
  <c r="CK21" i="1"/>
  <c r="CP19" i="1"/>
  <c r="AK19" i="1" l="1"/>
  <c r="FM22" i="1"/>
  <c r="AK22" i="1"/>
  <c r="AK16" i="1"/>
  <c r="CL32" i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32" i="1" s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FH32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M32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G32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EN32" i="1" l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<sst xmlns="http://schemas.openxmlformats.org/spreadsheetml/2006/main" count="580" uniqueCount="194">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</sst>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2">
    <xf numFmtId="0" fontId="0" fillId="0" borderId="0"/>
    <xf numFmtId="165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1" fillId="0" borderId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8" fillId="0" borderId="0"/>
    <xf numFmtId="165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8" fillId="0" borderId="0">
      <alignment vertical="top"/>
      <protection locked="0"/>
    </xf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27" fillId="0" borderId="0"/>
    <xf numFmtId="0" fontId="30" fillId="0" borderId="0"/>
    <xf numFmtId="0" fontId="17" fillId="0" borderId="0"/>
    <xf numFmtId="0" fontId="20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10" fillId="0" borderId="0" applyNumberFormat="0" applyFont="0" applyFill="0" applyBorder="0" applyProtection="0"/>
    <xf numFmtId="0" fontId="11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11" fillId="0" borderId="0"/>
    <xf numFmtId="0" fontId="19" fillId="0" borderId="0"/>
    <xf numFmtId="0" fontId="1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11" fillId="0" borderId="0"/>
    <xf numFmtId="0" fontId="13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9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0" fontId="1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0" borderId="5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7" xfId="1" applyFont="1" applyFill="1" applyBorder="1" applyAlignment="1">
      <alignment horizontal="center" vertical="center"/>
    </xf>
    <xf numFmtId="166" fontId="6" fillId="0" borderId="8" xfId="136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/>
    </xf>
    <xf numFmtId="166" fontId="6" fillId="0" borderId="10" xfId="136" applyNumberFormat="1" applyFont="1" applyFill="1" applyBorder="1" applyAlignment="1">
      <alignment horizontal="center" vertical="center"/>
    </xf>
    <xf numFmtId="166" fontId="6" fillId="2" borderId="8" xfId="136" applyNumberFormat="1" applyFont="1" applyFill="1" applyBorder="1" applyAlignment="1">
      <alignment horizontal="center" vertical="center"/>
    </xf>
    <xf numFmtId="166" fontId="6" fillId="2" borderId="11" xfId="136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3" fontId="5" fillId="0" borderId="13" xfId="0" applyNumberFormat="1" applyFont="1" applyBorder="1" applyAlignment="1">
      <alignment horizontal="center"/>
    </xf>
    <xf numFmtId="168" fontId="5" fillId="0" borderId="14" xfId="1" applyNumberFormat="1" applyFont="1" applyBorder="1" applyAlignment="1">
      <alignment horizontal="center" vertical="center"/>
    </xf>
    <xf numFmtId="166" fontId="5" fillId="0" borderId="15" xfId="136" applyNumberFormat="1" applyFont="1" applyFill="1" applyBorder="1" applyAlignment="1">
      <alignment horizontal="center" vertical="center"/>
    </xf>
    <xf numFmtId="166" fontId="5" fillId="2" borderId="15" xfId="136" applyNumberFormat="1" applyFont="1" applyFill="1" applyBorder="1" applyAlignment="1">
      <alignment horizontal="center" vertical="center"/>
    </xf>
    <xf numFmtId="166" fontId="5" fillId="2" borderId="16" xfId="136" applyNumberFormat="1" applyFont="1" applyFill="1" applyBorder="1" applyAlignment="1">
      <alignment horizontal="center" vertical="center"/>
    </xf>
    <xf numFmtId="166" fontId="7" fillId="0" borderId="5" xfId="136" applyNumberFormat="1" applyFont="1" applyFill="1" applyBorder="1" applyAlignment="1">
      <alignment horizontal="left" vertical="center"/>
    </xf>
    <xf numFmtId="3" fontId="7" fillId="0" borderId="6" xfId="136" applyNumberFormat="1" applyFont="1" applyFill="1" applyBorder="1" applyAlignment="1">
      <alignment horizontal="center" vertical="center"/>
    </xf>
    <xf numFmtId="165" fontId="5" fillId="0" borderId="17" xfId="1" applyFont="1" applyFill="1" applyBorder="1" applyAlignment="1">
      <alignment vertical="center"/>
    </xf>
    <xf numFmtId="10" fontId="5" fillId="0" borderId="8" xfId="137" applyNumberFormat="1" applyFont="1" applyBorder="1" applyAlignment="1">
      <alignment horizontal="center"/>
    </xf>
    <xf numFmtId="1" fontId="5" fillId="0" borderId="0" xfId="137" applyNumberFormat="1" applyFont="1" applyBorder="1" applyAlignment="1">
      <alignment horizontal="center"/>
    </xf>
    <xf numFmtId="10" fontId="5" fillId="0" borderId="0" xfId="137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5" fontId="5" fillId="0" borderId="17" xfId="1" applyFont="1" applyBorder="1" applyAlignment="1">
      <alignment vertical="center"/>
    </xf>
    <xf numFmtId="165" fontId="5" fillId="0" borderId="17" xfId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166" fontId="7" fillId="0" borderId="0" xfId="136" applyNumberFormat="1" applyFont="1" applyFill="1" applyBorder="1" applyAlignment="1">
      <alignment horizontal="left" vertical="center"/>
    </xf>
    <xf numFmtId="4" fontId="5" fillId="0" borderId="18" xfId="137" applyNumberFormat="1" applyFont="1" applyBorder="1" applyAlignment="1">
      <alignment horizontal="right"/>
    </xf>
    <xf numFmtId="169" fontId="6" fillId="0" borderId="17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3" fontId="5" fillId="0" borderId="19" xfId="0" applyNumberFormat="1" applyFont="1" applyBorder="1" applyAlignment="1"/>
    <xf numFmtId="165" fontId="6" fillId="0" borderId="4" xfId="1" quotePrefix="1" applyFont="1" applyBorder="1" applyAlignment="1"/>
    <xf numFmtId="3" fontId="6" fillId="0" borderId="2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9" fillId="0" borderId="0" xfId="147" applyAlignment="1"/>
    <xf numFmtId="10" fontId="5" fillId="0" borderId="21" xfId="137" applyNumberFormat="1" applyFont="1" applyBorder="1" applyAlignment="1">
      <alignment horizontal="center"/>
    </xf>
    <xf numFmtId="166" fontId="14" fillId="0" borderId="0" xfId="136" applyNumberFormat="1" applyFont="1" applyFill="1" applyBorder="1" applyAlignment="1">
      <alignment horizontal="left" vertical="center"/>
    </xf>
    <xf numFmtId="3" fontId="7" fillId="0" borderId="22" xfId="136" applyNumberFormat="1" applyFont="1" applyFill="1" applyBorder="1" applyAlignment="1">
      <alignment horizontal="center" vertical="center"/>
    </xf>
    <xf numFmtId="3" fontId="7" fillId="0" borderId="23" xfId="136" applyNumberFormat="1" applyFont="1" applyFill="1" applyBorder="1" applyAlignment="1">
      <alignment horizontal="center" vertical="center"/>
    </xf>
    <xf numFmtId="165" fontId="5" fillId="0" borderId="7" xfId="1" applyFont="1" applyBorder="1" applyAlignment="1"/>
    <xf numFmtId="165" fontId="5" fillId="0" borderId="17" xfId="1" applyFont="1" applyBorder="1" applyAlignment="1"/>
    <xf numFmtId="1" fontId="5" fillId="0" borderId="23" xfId="137" applyNumberFormat="1" applyFont="1" applyBorder="1" applyAlignment="1">
      <alignment horizontal="center"/>
    </xf>
    <xf numFmtId="0" fontId="9" fillId="0" borderId="0" xfId="0" applyFont="1"/>
    <xf numFmtId="165" fontId="5" fillId="0" borderId="17" xfId="13" applyFont="1" applyFill="1" applyBorder="1" applyAlignment="1">
      <alignment vertical="center"/>
    </xf>
    <xf numFmtId="10" fontId="5" fillId="0" borderId="8" xfId="141" applyNumberFormat="1" applyFont="1" applyBorder="1" applyAlignment="1">
      <alignment horizontal="center"/>
    </xf>
    <xf numFmtId="166" fontId="6" fillId="3" borderId="11" xfId="136" applyNumberFormat="1" applyFont="1" applyFill="1" applyBorder="1" applyAlignment="1">
      <alignment horizontal="center" vertical="center"/>
    </xf>
    <xf numFmtId="166" fontId="6" fillId="3" borderId="8" xfId="136" applyNumberFormat="1" applyFont="1" applyFill="1" applyBorder="1" applyAlignment="1">
      <alignment horizontal="center" vertical="center"/>
    </xf>
    <xf numFmtId="166" fontId="5" fillId="3" borderId="16" xfId="136" applyNumberFormat="1" applyFont="1" applyFill="1" applyBorder="1" applyAlignment="1">
      <alignment horizontal="center" vertical="center"/>
    </xf>
    <xf numFmtId="166" fontId="5" fillId="3" borderId="15" xfId="136" applyNumberFormat="1" applyFont="1" applyFill="1" applyBorder="1" applyAlignment="1">
      <alignment horizontal="center" vertical="center"/>
    </xf>
    <xf numFmtId="165" fontId="5" fillId="3" borderId="23" xfId="1" applyFont="1" applyFill="1" applyBorder="1" applyAlignment="1"/>
    <xf numFmtId="10" fontId="5" fillId="3" borderId="8" xfId="137" applyNumberFormat="1" applyFont="1" applyFill="1" applyBorder="1" applyAlignment="1">
      <alignment horizontal="center"/>
    </xf>
    <xf numFmtId="165" fontId="5" fillId="3" borderId="23" xfId="13" applyFont="1" applyFill="1" applyBorder="1" applyAlignment="1"/>
    <xf numFmtId="10" fontId="5" fillId="3" borderId="8" xfId="141" applyNumberFormat="1" applyFont="1" applyFill="1" applyBorder="1" applyAlignment="1">
      <alignment horizontal="center"/>
    </xf>
    <xf numFmtId="165" fontId="6" fillId="0" borderId="7" xfId="13" applyFont="1" applyFill="1" applyBorder="1" applyAlignment="1">
      <alignment horizontal="center" vertical="center"/>
    </xf>
    <xf numFmtId="168" fontId="5" fillId="0" borderId="14" xfId="13" applyNumberFormat="1" applyFont="1" applyBorder="1" applyAlignment="1">
      <alignment horizontal="center" vertical="center"/>
    </xf>
    <xf numFmtId="165" fontId="5" fillId="2" borderId="23" xfId="13" applyFont="1" applyFill="1" applyBorder="1" applyAlignment="1"/>
    <xf numFmtId="10" fontId="5" fillId="2" borderId="8" xfId="141" applyNumberFormat="1" applyFont="1" applyFill="1" applyBorder="1" applyAlignment="1">
      <alignment horizontal="center"/>
    </xf>
    <xf numFmtId="10" fontId="5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1" fillId="0" borderId="0" xfId="136" applyNumberFormat="1" applyFont="1" applyFill="1" applyBorder="1" applyAlignment="1">
      <alignment horizontal="left" vertical="center"/>
    </xf>
    <xf numFmtId="166" fontId="7" fillId="4" borderId="5" xfId="136" applyNumberFormat="1" applyFont="1" applyFill="1" applyBorder="1" applyAlignment="1">
      <alignment horizontal="left" vertical="center"/>
    </xf>
    <xf numFmtId="169" fontId="6" fillId="0" borderId="17" xfId="15" applyNumberFormat="1" applyFont="1" applyBorder="1" applyAlignment="1">
      <alignment horizontal="center" vertical="center"/>
    </xf>
    <xf numFmtId="165" fontId="5" fillId="0" borderId="17" xfId="15" applyFont="1" applyFill="1" applyBorder="1" applyAlignment="1">
      <alignment vertical="center"/>
    </xf>
    <xf numFmtId="10" fontId="5" fillId="0" borderId="8" xfId="142" applyNumberFormat="1" applyFont="1" applyBorder="1" applyAlignment="1">
      <alignment horizontal="center"/>
    </xf>
    <xf numFmtId="165" fontId="5" fillId="2" borderId="23" xfId="15" applyFont="1" applyFill="1" applyBorder="1" applyAlignment="1"/>
    <xf numFmtId="10" fontId="5" fillId="2" borderId="8" xfId="142" applyNumberFormat="1" applyFont="1" applyFill="1" applyBorder="1" applyAlignment="1">
      <alignment horizontal="center"/>
    </xf>
    <xf numFmtId="165" fontId="5" fillId="3" borderId="23" xfId="15" applyFont="1" applyFill="1" applyBorder="1" applyAlignment="1"/>
    <xf numFmtId="10" fontId="5" fillId="3" borderId="8" xfId="142" applyNumberFormat="1" applyFont="1" applyFill="1" applyBorder="1" applyAlignment="1">
      <alignment horizontal="center"/>
    </xf>
    <xf numFmtId="167" fontId="6" fillId="0" borderId="26" xfId="136" applyFont="1" applyFill="1" applyBorder="1" applyAlignment="1">
      <alignment horizontal="center" vertical="center"/>
    </xf>
    <xf numFmtId="3" fontId="5" fillId="0" borderId="19" xfId="136" applyNumberFormat="1" applyFont="1" applyFill="1" applyBorder="1" applyAlignment="1">
      <alignment horizontal="center" vertical="center"/>
    </xf>
    <xf numFmtId="165" fontId="5" fillId="0" borderId="27" xfId="1" applyFont="1" applyBorder="1" applyAlignment="1"/>
    <xf numFmtId="10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4" fontId="5" fillId="0" borderId="28" xfId="0" applyNumberFormat="1" applyFont="1" applyBorder="1" applyAlignment="1">
      <alignment horizontal="right"/>
    </xf>
    <xf numFmtId="10" fontId="5" fillId="0" borderId="4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0" fontId="5" fillId="0" borderId="3" xfId="0" applyNumberFormat="1" applyFont="1" applyBorder="1" applyAlignment="1"/>
    <xf numFmtId="10" fontId="5" fillId="0" borderId="3" xfId="137" applyNumberFormat="1" applyFont="1" applyBorder="1" applyAlignment="1">
      <alignment horizontal="center"/>
    </xf>
    <xf numFmtId="10" fontId="5" fillId="0" borderId="29" xfId="137" applyNumberFormat="1" applyFont="1" applyBorder="1" applyAlignment="1">
      <alignment horizontal="center"/>
    </xf>
    <xf numFmtId="165" fontId="5" fillId="3" borderId="30" xfId="1" applyFont="1" applyFill="1" applyBorder="1" applyAlignment="1"/>
    <xf numFmtId="10" fontId="5" fillId="3" borderId="29" xfId="137" applyNumberFormat="1" applyFont="1" applyFill="1" applyBorder="1" applyAlignment="1">
      <alignment horizontal="center"/>
    </xf>
    <xf numFmtId="165" fontId="5" fillId="0" borderId="27" xfId="15" applyFont="1" applyBorder="1" applyAlignment="1"/>
    <xf numFmtId="10" fontId="5" fillId="0" borderId="29" xfId="141" applyNumberFormat="1" applyFont="1" applyBorder="1" applyAlignment="1">
      <alignment horizontal="center"/>
    </xf>
    <xf numFmtId="165" fontId="5" fillId="2" borderId="30" xfId="13" applyFont="1" applyFill="1" applyBorder="1" applyAlignment="1"/>
    <xf numFmtId="10" fontId="5" fillId="2" borderId="29" xfId="141" applyNumberFormat="1" applyFont="1" applyFill="1" applyBorder="1" applyAlignment="1">
      <alignment horizontal="center"/>
    </xf>
    <xf numFmtId="3" fontId="7" fillId="0" borderId="19" xfId="136" applyNumberFormat="1" applyFont="1" applyFill="1" applyBorder="1" applyAlignment="1">
      <alignment horizontal="center" vertical="center"/>
    </xf>
    <xf numFmtId="165" fontId="5" fillId="0" borderId="27" xfId="15" applyFont="1" applyFill="1" applyBorder="1" applyAlignment="1">
      <alignment vertical="center"/>
    </xf>
    <xf numFmtId="10" fontId="5" fillId="2" borderId="3" xfId="141" applyNumberFormat="1" applyFont="1" applyFill="1" applyBorder="1" applyAlignment="1">
      <alignment horizontal="center"/>
    </xf>
    <xf numFmtId="0" fontId="11" fillId="0" borderId="0" xfId="62" applyFont="1"/>
    <xf numFmtId="0" fontId="11" fillId="0" borderId="0" xfId="62" applyFont="1" applyAlignment="1">
      <alignment horizontal="center"/>
    </xf>
    <xf numFmtId="0" fontId="2" fillId="0" borderId="0" xfId="148" applyFill="1"/>
    <xf numFmtId="0" fontId="2" fillId="0" borderId="0" xfId="148"/>
    <xf numFmtId="0" fontId="2" fillId="0" borderId="0" xfId="148" applyFont="1" applyAlignment="1">
      <alignment horizontal="left"/>
    </xf>
    <xf numFmtId="0" fontId="24" fillId="0" borderId="0" xfId="148" applyFont="1"/>
    <xf numFmtId="0" fontId="11" fillId="0" borderId="0" xfId="62" applyFont="1" applyAlignment="1">
      <alignment wrapText="1"/>
    </xf>
    <xf numFmtId="0" fontId="23" fillId="0" borderId="0" xfId="62" applyFont="1"/>
    <xf numFmtId="0" fontId="23" fillId="0" borderId="0" xfId="62" applyFont="1" applyAlignment="1">
      <alignment horizontal="center"/>
    </xf>
    <xf numFmtId="0" fontId="22" fillId="0" borderId="0" xfId="62" applyFont="1"/>
    <xf numFmtId="0" fontId="11" fillId="0" borderId="0" xfId="0" applyFont="1" applyAlignment="1">
      <alignment horizontal="center"/>
    </xf>
    <xf numFmtId="166" fontId="6" fillId="2" borderId="24" xfId="136" applyNumberFormat="1" applyFont="1" applyFill="1" applyBorder="1" applyAlignment="1">
      <alignment horizontal="center" vertical="center"/>
    </xf>
    <xf numFmtId="166" fontId="6" fillId="2" borderId="25" xfId="136" applyNumberFormat="1" applyFont="1" applyFill="1" applyBorder="1" applyAlignment="1">
      <alignment horizontal="center" vertical="center"/>
    </xf>
    <xf numFmtId="17" fontId="6" fillId="0" borderId="19" xfId="0" quotePrefix="1" applyNumberFormat="1" applyFont="1" applyBorder="1" applyAlignment="1">
      <alignment horizontal="center"/>
    </xf>
    <xf numFmtId="17" fontId="6" fillId="0" borderId="4" xfId="0" quotePrefix="1" applyNumberFormat="1" applyFont="1" applyBorder="1" applyAlignment="1">
      <alignment horizontal="center"/>
    </xf>
    <xf numFmtId="17" fontId="6" fillId="0" borderId="3" xfId="0" quotePrefix="1" applyNumberFormat="1" applyFont="1" applyBorder="1" applyAlignment="1">
      <alignment horizontal="center"/>
    </xf>
    <xf numFmtId="3" fontId="6" fillId="0" borderId="19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0" borderId="4" xfId="0" quotePrefix="1" applyNumberFormat="1" applyFont="1" applyBorder="1" applyAlignment="1">
      <alignment horizontal="center"/>
    </xf>
    <xf numFmtId="170" fontId="6" fillId="0" borderId="19" xfId="0" applyNumberFormat="1" applyFont="1" applyBorder="1" applyAlignment="1">
      <alignment horizontal="center"/>
    </xf>
    <xf numFmtId="170" fontId="6" fillId="0" borderId="4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  <xf numFmtId="3" fontId="6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6" fontId="6" fillId="3" borderId="24" xfId="136" applyNumberFormat="1" applyFont="1" applyFill="1" applyBorder="1" applyAlignment="1">
      <alignment horizontal="center" vertical="center"/>
    </xf>
    <xf numFmtId="166" fontId="6" fillId="3" borderId="25" xfId="136" applyNumberFormat="1" applyFont="1" applyFill="1" applyBorder="1" applyAlignment="1">
      <alignment horizontal="center" vertical="center"/>
    </xf>
  </cellXfs>
  <cellStyles count="16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3" xfId="21" xr:uid="{00000000-0005-0000-0000-000014000000}"/>
    <cellStyle name="Comma 2 4" xfId="22" xr:uid="{00000000-0005-0000-0000-000015000000}"/>
    <cellStyle name="Comma 20" xfId="149" xr:uid="{00000000-0005-0000-0000-0000C1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2" xfId="76" xr:uid="{00000000-0005-0000-0000-00004C000000}"/>
    <cellStyle name="Normal 2 10" xfId="77" xr:uid="{00000000-0005-0000-0000-00004D000000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FV7" activePane="bottomRight" state="frozen"/>
      <selection pane="topRight" activeCell="B1" sqref="B1"/>
      <selection pane="bottomLeft" activeCell="A8" sqref="A8"/>
      <selection pane="bottomRight" activeCell="GJ1" sqref="GJ1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6384" width="9.140625" style="2"/>
  </cols>
  <sheetData>
    <row r="1" spans="1:196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96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23" t="s">
        <v>27</v>
      </c>
      <c r="O3" s="124"/>
      <c r="P3" s="124"/>
      <c r="Q3" s="123" t="s">
        <v>28</v>
      </c>
      <c r="R3" s="124"/>
      <c r="S3" s="124"/>
      <c r="T3" s="117" t="s">
        <v>29</v>
      </c>
      <c r="U3" s="119"/>
      <c r="V3" s="119"/>
      <c r="W3" s="117" t="s">
        <v>30</v>
      </c>
      <c r="X3" s="119"/>
      <c r="Y3" s="119"/>
      <c r="Z3" s="117" t="s">
        <v>31</v>
      </c>
      <c r="AA3" s="119"/>
      <c r="AB3" s="119"/>
      <c r="AC3" s="117" t="s">
        <v>33</v>
      </c>
      <c r="AD3" s="118"/>
      <c r="AE3" s="118"/>
      <c r="AF3" s="117" t="s">
        <v>34</v>
      </c>
      <c r="AG3" s="118"/>
      <c r="AH3" s="118"/>
      <c r="AI3" s="117" t="s">
        <v>38</v>
      </c>
      <c r="AJ3" s="118"/>
      <c r="AK3" s="118"/>
      <c r="AL3" s="117" t="s">
        <v>40</v>
      </c>
      <c r="AM3" s="118"/>
      <c r="AN3" s="118"/>
      <c r="AO3" s="117" t="s">
        <v>41</v>
      </c>
      <c r="AP3" s="118"/>
      <c r="AQ3" s="118"/>
      <c r="AR3" s="117" t="s">
        <v>42</v>
      </c>
      <c r="AS3" s="118"/>
      <c r="AT3" s="118"/>
      <c r="AU3" s="120" t="s">
        <v>44</v>
      </c>
      <c r="AV3" s="121"/>
      <c r="AW3" s="121"/>
      <c r="AX3" s="121"/>
      <c r="AY3" s="122"/>
      <c r="AZ3" s="114" t="s">
        <v>46</v>
      </c>
      <c r="BA3" s="115"/>
      <c r="BB3" s="115"/>
      <c r="BC3" s="115"/>
      <c r="BD3" s="116"/>
      <c r="BE3" s="114" t="s">
        <v>143</v>
      </c>
      <c r="BF3" s="115"/>
      <c r="BG3" s="115"/>
      <c r="BH3" s="115"/>
      <c r="BI3" s="116"/>
      <c r="BJ3" s="114" t="s">
        <v>162</v>
      </c>
      <c r="BK3" s="115"/>
      <c r="BL3" s="115"/>
      <c r="BM3" s="115"/>
      <c r="BN3" s="116"/>
      <c r="BO3" s="114" t="s">
        <v>163</v>
      </c>
      <c r="BP3" s="115"/>
      <c r="BQ3" s="115"/>
      <c r="BR3" s="115"/>
      <c r="BS3" s="116"/>
      <c r="BT3" s="114" t="s">
        <v>164</v>
      </c>
      <c r="BU3" s="115"/>
      <c r="BV3" s="115"/>
      <c r="BW3" s="115"/>
      <c r="BX3" s="116"/>
      <c r="BY3" s="114" t="s">
        <v>184</v>
      </c>
      <c r="BZ3" s="115"/>
      <c r="CA3" s="115"/>
      <c r="CB3" s="115"/>
      <c r="CC3" s="116"/>
      <c r="CD3" s="114" t="s">
        <v>165</v>
      </c>
      <c r="CE3" s="115"/>
      <c r="CF3" s="115"/>
      <c r="CG3" s="115"/>
      <c r="CH3" s="116"/>
      <c r="CI3" s="114" t="s">
        <v>166</v>
      </c>
      <c r="CJ3" s="115"/>
      <c r="CK3" s="115"/>
      <c r="CL3" s="115"/>
      <c r="CM3" s="116"/>
      <c r="CN3" s="114" t="s">
        <v>167</v>
      </c>
      <c r="CO3" s="115"/>
      <c r="CP3" s="115"/>
      <c r="CQ3" s="115"/>
      <c r="CR3" s="116"/>
      <c r="CS3" s="114" t="s">
        <v>168</v>
      </c>
      <c r="CT3" s="115"/>
      <c r="CU3" s="115"/>
      <c r="CV3" s="115"/>
      <c r="CW3" s="116"/>
      <c r="CX3" s="114" t="s">
        <v>169</v>
      </c>
      <c r="CY3" s="115"/>
      <c r="CZ3" s="115"/>
      <c r="DA3" s="115"/>
      <c r="DB3" s="116"/>
      <c r="DC3" s="114" t="s">
        <v>170</v>
      </c>
      <c r="DD3" s="115"/>
      <c r="DE3" s="115"/>
      <c r="DF3" s="115"/>
      <c r="DG3" s="116"/>
      <c r="DH3" s="114" t="s">
        <v>171</v>
      </c>
      <c r="DI3" s="115"/>
      <c r="DJ3" s="115"/>
      <c r="DK3" s="115"/>
      <c r="DL3" s="116"/>
      <c r="DM3" s="114" t="s">
        <v>172</v>
      </c>
      <c r="DN3" s="115"/>
      <c r="DO3" s="115"/>
      <c r="DP3" s="115"/>
      <c r="DQ3" s="116"/>
      <c r="DR3" s="114" t="s">
        <v>173</v>
      </c>
      <c r="DS3" s="115"/>
      <c r="DT3" s="115"/>
      <c r="DU3" s="115"/>
      <c r="DV3" s="116"/>
      <c r="DW3" s="114" t="s">
        <v>174</v>
      </c>
      <c r="DX3" s="115"/>
      <c r="DY3" s="115"/>
      <c r="DZ3" s="115"/>
      <c r="EA3" s="116"/>
      <c r="EB3" s="114" t="s">
        <v>180</v>
      </c>
      <c r="EC3" s="115"/>
      <c r="ED3" s="115"/>
      <c r="EE3" s="115"/>
      <c r="EF3" s="116"/>
      <c r="EG3" s="114" t="s">
        <v>183</v>
      </c>
      <c r="EH3" s="115"/>
      <c r="EI3" s="115"/>
      <c r="EJ3" s="115"/>
      <c r="EK3" s="116"/>
      <c r="EL3" s="114" t="s">
        <v>181</v>
      </c>
      <c r="EM3" s="115"/>
      <c r="EN3" s="115"/>
      <c r="EO3" s="115"/>
      <c r="EP3" s="116"/>
      <c r="EQ3" s="114" t="s">
        <v>182</v>
      </c>
      <c r="ER3" s="115"/>
      <c r="ES3" s="115"/>
      <c r="ET3" s="115"/>
      <c r="EU3" s="116"/>
      <c r="EV3" s="114" t="s">
        <v>185</v>
      </c>
      <c r="EW3" s="115"/>
      <c r="EX3" s="115"/>
      <c r="EY3" s="115"/>
      <c r="EZ3" s="116"/>
      <c r="FA3" s="114" t="s">
        <v>186</v>
      </c>
      <c r="FB3" s="115"/>
      <c r="FC3" s="115"/>
      <c r="FD3" s="115"/>
      <c r="FE3" s="116"/>
      <c r="FF3" s="114" t="s">
        <v>187</v>
      </c>
      <c r="FG3" s="115"/>
      <c r="FH3" s="115"/>
      <c r="FI3" s="115"/>
      <c r="FJ3" s="116"/>
      <c r="FK3" s="114" t="s">
        <v>188</v>
      </c>
      <c r="FL3" s="115"/>
      <c r="FM3" s="115"/>
      <c r="FN3" s="115"/>
      <c r="FO3" s="116"/>
      <c r="FP3" s="114" t="s">
        <v>189</v>
      </c>
      <c r="FQ3" s="115"/>
      <c r="FR3" s="115"/>
      <c r="FS3" s="115"/>
      <c r="FT3" s="116"/>
      <c r="FU3" s="114" t="s">
        <v>190</v>
      </c>
      <c r="FV3" s="115"/>
      <c r="FW3" s="115"/>
      <c r="FX3" s="115"/>
      <c r="FY3" s="116"/>
      <c r="FZ3" s="114" t="s">
        <v>191</v>
      </c>
      <c r="GA3" s="115"/>
      <c r="GB3" s="115"/>
      <c r="GC3" s="115"/>
      <c r="GD3" s="116"/>
      <c r="GE3" s="114" t="s">
        <v>192</v>
      </c>
      <c r="GF3" s="115"/>
      <c r="GG3" s="115"/>
      <c r="GH3" s="115"/>
      <c r="GI3" s="116"/>
      <c r="GJ3" s="114" t="s">
        <v>193</v>
      </c>
      <c r="GK3" s="115"/>
      <c r="GL3" s="115"/>
      <c r="GM3" s="115"/>
      <c r="GN3" s="116"/>
    </row>
    <row r="4" spans="1:19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25" t="s">
        <v>9</v>
      </c>
      <c r="AY4" s="126"/>
      <c r="AZ4" s="15" t="s">
        <v>6</v>
      </c>
      <c r="BA4" s="13" t="s">
        <v>7</v>
      </c>
      <c r="BB4" s="16" t="s">
        <v>8</v>
      </c>
      <c r="BC4" s="125" t="s">
        <v>9</v>
      </c>
      <c r="BD4" s="126"/>
      <c r="BE4" s="15" t="s">
        <v>6</v>
      </c>
      <c r="BF4" s="13" t="s">
        <v>7</v>
      </c>
      <c r="BG4" s="16" t="s">
        <v>8</v>
      </c>
      <c r="BH4" s="125" t="s">
        <v>9</v>
      </c>
      <c r="BI4" s="126"/>
      <c r="BJ4" s="15" t="s">
        <v>6</v>
      </c>
      <c r="BK4" s="65" t="s">
        <v>7</v>
      </c>
      <c r="BL4" s="16" t="s">
        <v>8</v>
      </c>
      <c r="BM4" s="112" t="s">
        <v>9</v>
      </c>
      <c r="BN4" s="113"/>
      <c r="BO4" s="15" t="s">
        <v>6</v>
      </c>
      <c r="BP4" s="65" t="s">
        <v>7</v>
      </c>
      <c r="BQ4" s="16" t="s">
        <v>8</v>
      </c>
      <c r="BR4" s="112" t="s">
        <v>9</v>
      </c>
      <c r="BS4" s="113"/>
      <c r="BT4" s="15" t="s">
        <v>6</v>
      </c>
      <c r="BU4" s="65" t="s">
        <v>7</v>
      </c>
      <c r="BV4" s="16" t="s">
        <v>8</v>
      </c>
      <c r="BW4" s="112" t="s">
        <v>9</v>
      </c>
      <c r="BX4" s="113"/>
      <c r="BY4" s="15" t="s">
        <v>6</v>
      </c>
      <c r="BZ4" s="65" t="s">
        <v>7</v>
      </c>
      <c r="CA4" s="16" t="s">
        <v>8</v>
      </c>
      <c r="CB4" s="112" t="s">
        <v>9</v>
      </c>
      <c r="CC4" s="113"/>
      <c r="CD4" s="15" t="s">
        <v>6</v>
      </c>
      <c r="CE4" s="65" t="s">
        <v>7</v>
      </c>
      <c r="CF4" s="16" t="s">
        <v>8</v>
      </c>
      <c r="CG4" s="112" t="s">
        <v>9</v>
      </c>
      <c r="CH4" s="113"/>
      <c r="CI4" s="15" t="s">
        <v>6</v>
      </c>
      <c r="CJ4" s="65" t="s">
        <v>7</v>
      </c>
      <c r="CK4" s="16" t="s">
        <v>8</v>
      </c>
      <c r="CL4" s="112" t="s">
        <v>9</v>
      </c>
      <c r="CM4" s="113"/>
      <c r="CN4" s="15" t="s">
        <v>6</v>
      </c>
      <c r="CO4" s="65" t="s">
        <v>7</v>
      </c>
      <c r="CP4" s="16" t="s">
        <v>8</v>
      </c>
      <c r="CQ4" s="112" t="s">
        <v>9</v>
      </c>
      <c r="CR4" s="113"/>
      <c r="CS4" s="15" t="s">
        <v>6</v>
      </c>
      <c r="CT4" s="65" t="s">
        <v>7</v>
      </c>
      <c r="CU4" s="16" t="s">
        <v>8</v>
      </c>
      <c r="CV4" s="112" t="s">
        <v>9</v>
      </c>
      <c r="CW4" s="113"/>
      <c r="CX4" s="15" t="s">
        <v>6</v>
      </c>
      <c r="CY4" s="65" t="s">
        <v>7</v>
      </c>
      <c r="CZ4" s="16" t="s">
        <v>8</v>
      </c>
      <c r="DA4" s="112" t="s">
        <v>9</v>
      </c>
      <c r="DB4" s="113"/>
      <c r="DC4" s="15" t="s">
        <v>6</v>
      </c>
      <c r="DD4" s="65" t="s">
        <v>7</v>
      </c>
      <c r="DE4" s="16" t="s">
        <v>8</v>
      </c>
      <c r="DF4" s="112" t="s">
        <v>9</v>
      </c>
      <c r="DG4" s="113"/>
      <c r="DH4" s="15" t="s">
        <v>6</v>
      </c>
      <c r="DI4" s="65" t="s">
        <v>7</v>
      </c>
      <c r="DJ4" s="16" t="s">
        <v>8</v>
      </c>
      <c r="DK4" s="112" t="s">
        <v>9</v>
      </c>
      <c r="DL4" s="113"/>
      <c r="DM4" s="15" t="s">
        <v>6</v>
      </c>
      <c r="DN4" s="65" t="s">
        <v>7</v>
      </c>
      <c r="DO4" s="16" t="s">
        <v>8</v>
      </c>
      <c r="DP4" s="112" t="s">
        <v>9</v>
      </c>
      <c r="DQ4" s="113"/>
      <c r="DR4" s="15" t="s">
        <v>6</v>
      </c>
      <c r="DS4" s="65" t="s">
        <v>7</v>
      </c>
      <c r="DT4" s="16" t="s">
        <v>8</v>
      </c>
      <c r="DU4" s="112" t="s">
        <v>9</v>
      </c>
      <c r="DV4" s="113"/>
      <c r="DW4" s="15" t="s">
        <v>6</v>
      </c>
      <c r="DX4" s="65" t="s">
        <v>7</v>
      </c>
      <c r="DY4" s="16" t="s">
        <v>8</v>
      </c>
      <c r="DZ4" s="112" t="s">
        <v>9</v>
      </c>
      <c r="EA4" s="113"/>
      <c r="EB4" s="15" t="s">
        <v>6</v>
      </c>
      <c r="EC4" s="65" t="s">
        <v>7</v>
      </c>
      <c r="ED4" s="16" t="s">
        <v>8</v>
      </c>
      <c r="EE4" s="112" t="s">
        <v>9</v>
      </c>
      <c r="EF4" s="113"/>
      <c r="EG4" s="15" t="s">
        <v>6</v>
      </c>
      <c r="EH4" s="65" t="s">
        <v>7</v>
      </c>
      <c r="EI4" s="16" t="s">
        <v>8</v>
      </c>
      <c r="EJ4" s="112" t="s">
        <v>9</v>
      </c>
      <c r="EK4" s="113"/>
      <c r="EL4" s="15" t="s">
        <v>6</v>
      </c>
      <c r="EM4" s="65" t="s">
        <v>7</v>
      </c>
      <c r="EN4" s="16" t="s">
        <v>8</v>
      </c>
      <c r="EO4" s="112" t="s">
        <v>9</v>
      </c>
      <c r="EP4" s="113"/>
      <c r="EQ4" s="15" t="s">
        <v>6</v>
      </c>
      <c r="ER4" s="65" t="s">
        <v>7</v>
      </c>
      <c r="ES4" s="16" t="s">
        <v>8</v>
      </c>
      <c r="ET4" s="112" t="s">
        <v>9</v>
      </c>
      <c r="EU4" s="113"/>
      <c r="EV4" s="15" t="s">
        <v>6</v>
      </c>
      <c r="EW4" s="65" t="s">
        <v>7</v>
      </c>
      <c r="EX4" s="16" t="s">
        <v>8</v>
      </c>
      <c r="EY4" s="112" t="s">
        <v>9</v>
      </c>
      <c r="EZ4" s="113"/>
      <c r="FA4" s="15" t="s">
        <v>6</v>
      </c>
      <c r="FB4" s="65" t="s">
        <v>7</v>
      </c>
      <c r="FC4" s="16" t="s">
        <v>8</v>
      </c>
      <c r="FD4" s="112" t="s">
        <v>9</v>
      </c>
      <c r="FE4" s="113"/>
      <c r="FF4" s="15" t="s">
        <v>6</v>
      </c>
      <c r="FG4" s="65" t="s">
        <v>7</v>
      </c>
      <c r="FH4" s="16" t="s">
        <v>8</v>
      </c>
      <c r="FI4" s="112" t="s">
        <v>9</v>
      </c>
      <c r="FJ4" s="113"/>
      <c r="FK4" s="15" t="s">
        <v>6</v>
      </c>
      <c r="FL4" s="65" t="s">
        <v>7</v>
      </c>
      <c r="FM4" s="16" t="s">
        <v>8</v>
      </c>
      <c r="FN4" s="112" t="s">
        <v>9</v>
      </c>
      <c r="FO4" s="113"/>
      <c r="FP4" s="15" t="s">
        <v>6</v>
      </c>
      <c r="FQ4" s="65" t="s">
        <v>7</v>
      </c>
      <c r="FR4" s="16" t="s">
        <v>8</v>
      </c>
      <c r="FS4" s="112" t="s">
        <v>9</v>
      </c>
      <c r="FT4" s="113"/>
      <c r="FU4" s="15" t="s">
        <v>6</v>
      </c>
      <c r="FV4" s="65" t="s">
        <v>7</v>
      </c>
      <c r="FW4" s="16" t="s">
        <v>8</v>
      </c>
      <c r="FX4" s="112" t="s">
        <v>9</v>
      </c>
      <c r="FY4" s="113"/>
      <c r="FZ4" s="15" t="s">
        <v>6</v>
      </c>
      <c r="GA4" s="65" t="s">
        <v>7</v>
      </c>
      <c r="GB4" s="16" t="s">
        <v>8</v>
      </c>
      <c r="GC4" s="112" t="s">
        <v>9</v>
      </c>
      <c r="GD4" s="113"/>
      <c r="GE4" s="15" t="s">
        <v>6</v>
      </c>
      <c r="GF4" s="65" t="s">
        <v>7</v>
      </c>
      <c r="GG4" s="16" t="s">
        <v>8</v>
      </c>
      <c r="GH4" s="112" t="s">
        <v>9</v>
      </c>
      <c r="GI4" s="113"/>
      <c r="GJ4" s="15" t="s">
        <v>6</v>
      </c>
      <c r="GK4" s="65" t="s">
        <v>7</v>
      </c>
      <c r="GL4" s="16" t="s">
        <v>8</v>
      </c>
      <c r="GM4" s="112" t="s">
        <v>9</v>
      </c>
      <c r="GN4" s="113"/>
    </row>
    <row r="5" spans="1:196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</row>
    <row r="6" spans="1:19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</row>
    <row r="7" spans="1:196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</row>
    <row r="8" spans="1:196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</row>
    <row r="9" spans="1:19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</row>
    <row r="10" spans="1:196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</row>
    <row r="11" spans="1:196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</row>
    <row r="12" spans="1:19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</row>
    <row r="13" spans="1:19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</row>
    <row r="14" spans="1:196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</row>
    <row r="15" spans="1:196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</row>
    <row r="16" spans="1:196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1">GF16/GF$32</f>
        <v>8.4649995543424426E-3</v>
      </c>
      <c r="GH16" s="67">
        <f t="shared" ref="GH16:GH30" si="92">IF(GF16&lt;0,"Error",IF(AND(GA16=0,GF16&gt;0),"New Comer",GF16-GA16))</f>
        <v>-61149487.310000896</v>
      </c>
      <c r="GI16" s="68">
        <f t="shared" ref="GI16:GI30" si="93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94">GK16/GK$32</f>
        <v>8.4472370817084887E-3</v>
      </c>
      <c r="GM16" s="67">
        <f t="shared" ref="GM16:GM30" si="95">IF(GK16&lt;0,"Error",IF(AND(GF16=0,GK16&gt;0),"New Comer",GK16-GF16))</f>
        <v>-77773624.589999199</v>
      </c>
      <c r="GN16" s="68">
        <f t="shared" ref="GN16:GN30" si="96">IF(AND(GF16=0,GK16=0),"-",IF(GF16=0,"",GM16/GF16))</f>
        <v>-2.0245987382685758E-2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  <c r="GE17" s="26">
        <v>2</v>
      </c>
      <c r="GF17" s="74">
        <v>93901891.849999994</v>
      </c>
      <c r="GG17" s="56">
        <f t="shared" si="91"/>
        <v>2.069225892339784E-4</v>
      </c>
      <c r="GH17" s="67">
        <f t="shared" si="92"/>
        <v>-2836361.7400000095</v>
      </c>
      <c r="GI17" s="68">
        <f t="shared" si="93"/>
        <v>-2.9319960147525435E-2</v>
      </c>
      <c r="GJ17" s="26">
        <v>2</v>
      </c>
      <c r="GK17" s="74">
        <v>88668262.030000001</v>
      </c>
      <c r="GL17" s="56">
        <f t="shared" si="94"/>
        <v>1.9900887789677036E-4</v>
      </c>
      <c r="GM17" s="67">
        <f t="shared" si="95"/>
        <v>-5233629.8199999928</v>
      </c>
      <c r="GN17" s="68">
        <f t="shared" si="96"/>
        <v>-5.5735083893307023E-2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  <c r="GE18" s="26">
        <v>7</v>
      </c>
      <c r="GF18" s="74">
        <v>1593908079.1199999</v>
      </c>
      <c r="GG18" s="56">
        <f t="shared" si="91"/>
        <v>3.5123422993364041E-3</v>
      </c>
      <c r="GH18" s="67">
        <f t="shared" si="92"/>
        <v>-20563959.25</v>
      </c>
      <c r="GI18" s="68">
        <f t="shared" si="93"/>
        <v>-1.2737265657918575E-2</v>
      </c>
      <c r="GJ18" s="26">
        <v>7</v>
      </c>
      <c r="GK18" s="74">
        <v>1604211519.5600002</v>
      </c>
      <c r="GL18" s="56">
        <f t="shared" si="94"/>
        <v>3.6005254541776489E-3</v>
      </c>
      <c r="GM18" s="67">
        <f t="shared" si="95"/>
        <v>10303440.440000296</v>
      </c>
      <c r="GN18" s="68">
        <f t="shared" si="96"/>
        <v>6.4642626353264036E-3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97">O19/O$32</f>
        <v>1.7997488058963354E-2</v>
      </c>
      <c r="Q19" s="26">
        <v>2</v>
      </c>
      <c r="R19" s="27">
        <v>1063710221.84</v>
      </c>
      <c r="S19" s="28">
        <f t="shared" ref="S19:S26" si="98">R19/R$32</f>
        <v>1.8167145836239483E-2</v>
      </c>
      <c r="T19" s="26">
        <v>2</v>
      </c>
      <c r="U19" s="27">
        <v>1530153558.8099999</v>
      </c>
      <c r="V19" s="28">
        <f t="shared" ref="V19:V26" si="99">U19/U$32</f>
        <v>1.9299479269844752E-2</v>
      </c>
      <c r="W19" s="26">
        <v>3</v>
      </c>
      <c r="X19" s="27">
        <v>1799812618.71</v>
      </c>
      <c r="Y19" s="28">
        <f t="shared" ref="Y19:Y26" si="100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  <c r="GE19" s="26">
        <v>5</v>
      </c>
      <c r="GF19" s="74">
        <v>4165579136.6599998</v>
      </c>
      <c r="GG19" s="56">
        <f t="shared" si="91"/>
        <v>9.1792870583866475E-3</v>
      </c>
      <c r="GH19" s="67">
        <f t="shared" si="92"/>
        <v>-219662104.61000061</v>
      </c>
      <c r="GI19" s="68">
        <f t="shared" si="93"/>
        <v>-5.0091224752411734E-2</v>
      </c>
      <c r="GJ19" s="26">
        <v>5</v>
      </c>
      <c r="GK19" s="74">
        <v>3996861365.3900003</v>
      </c>
      <c r="GL19" s="56">
        <f t="shared" si="94"/>
        <v>8.9706381655038896E-3</v>
      </c>
      <c r="GM19" s="67">
        <f t="shared" si="95"/>
        <v>-168717771.2699995</v>
      </c>
      <c r="GN19" s="68">
        <f t="shared" si="96"/>
        <v>-4.0502836636847325E-2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97"/>
        <v>1.2606755227630332E-2</v>
      </c>
      <c r="Q20" s="26">
        <v>5</v>
      </c>
      <c r="R20" s="27">
        <v>740420219.12</v>
      </c>
      <c r="S20" s="28">
        <f t="shared" si="98"/>
        <v>1.2645664039577819E-2</v>
      </c>
      <c r="T20" s="26">
        <v>6</v>
      </c>
      <c r="U20" s="27">
        <v>1000667482.05</v>
      </c>
      <c r="V20" s="28">
        <f t="shared" si="99"/>
        <v>1.2621191654026502E-2</v>
      </c>
      <c r="W20" s="26">
        <v>6</v>
      </c>
      <c r="X20" s="27">
        <v>1079585208.8799999</v>
      </c>
      <c r="Y20" s="28">
        <f t="shared" si="100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  <c r="GE20" s="26">
        <v>13</v>
      </c>
      <c r="GF20" s="74">
        <v>4712338463.6000004</v>
      </c>
      <c r="GG20" s="56">
        <f t="shared" si="91"/>
        <v>1.0384128125901863E-2</v>
      </c>
      <c r="GH20" s="67">
        <f t="shared" si="92"/>
        <v>-36594970.270000458</v>
      </c>
      <c r="GI20" s="68">
        <f t="shared" si="93"/>
        <v>-7.7059345597477631E-3</v>
      </c>
      <c r="GJ20" s="26">
        <v>13</v>
      </c>
      <c r="GK20" s="74">
        <v>4633591823.1800013</v>
      </c>
      <c r="GL20" s="56">
        <f t="shared" si="94"/>
        <v>1.0399729150557958E-2</v>
      </c>
      <c r="GM20" s="67">
        <f t="shared" si="95"/>
        <v>-78746640.419999123</v>
      </c>
      <c r="GN20" s="68">
        <f t="shared" si="96"/>
        <v>-1.6710735238623008E-2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97"/>
        <v>4.6104545379480688E-3</v>
      </c>
      <c r="Q21" s="26">
        <v>3</v>
      </c>
      <c r="R21" s="27">
        <v>284813590.38</v>
      </c>
      <c r="S21" s="28">
        <f t="shared" si="98"/>
        <v>4.8643417411426632E-3</v>
      </c>
      <c r="T21" s="26">
        <v>3</v>
      </c>
      <c r="U21" s="27">
        <v>388163434.16000003</v>
      </c>
      <c r="V21" s="28">
        <f t="shared" si="99"/>
        <v>4.8958172255003556E-3</v>
      </c>
      <c r="W21" s="26">
        <v>3</v>
      </c>
      <c r="X21" s="27">
        <v>386962708.39999998</v>
      </c>
      <c r="Y21" s="28">
        <f t="shared" si="100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  <c r="GE21" s="26">
        <v>12</v>
      </c>
      <c r="GF21" s="74">
        <v>2619572342.8699999</v>
      </c>
      <c r="GG21" s="56">
        <f t="shared" si="91"/>
        <v>5.7725002254294779E-3</v>
      </c>
      <c r="GH21" s="67">
        <f t="shared" si="92"/>
        <v>-13188720.470000267</v>
      </c>
      <c r="GI21" s="68">
        <f t="shared" si="93"/>
        <v>-5.0094635072081544E-3</v>
      </c>
      <c r="GJ21" s="26">
        <v>12</v>
      </c>
      <c r="GK21" s="74">
        <v>2589066349.6700001</v>
      </c>
      <c r="GL21" s="56">
        <f t="shared" si="94"/>
        <v>5.8109539676528829E-3</v>
      </c>
      <c r="GM21" s="67">
        <f t="shared" si="95"/>
        <v>-30505993.199999809</v>
      </c>
      <c r="GN21" s="68">
        <f t="shared" si="96"/>
        <v>-1.1645409710875739E-2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97"/>
        <v>2.1825157677911336E-2</v>
      </c>
      <c r="Q22" s="26">
        <v>8</v>
      </c>
      <c r="R22" s="27">
        <v>1082023638.5899997</v>
      </c>
      <c r="S22" s="28">
        <f t="shared" si="98"/>
        <v>1.8479921351625211E-2</v>
      </c>
      <c r="T22" s="26">
        <v>8</v>
      </c>
      <c r="U22" s="27">
        <v>1322614488.4399998</v>
      </c>
      <c r="V22" s="28">
        <f t="shared" si="99"/>
        <v>1.6681836116824434E-2</v>
      </c>
      <c r="W22" s="26">
        <v>8</v>
      </c>
      <c r="X22" s="27">
        <v>1349492355.5</v>
      </c>
      <c r="Y22" s="28">
        <f t="shared" si="100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  <c r="GE22" s="26">
        <v>22</v>
      </c>
      <c r="GF22" s="74">
        <v>11366073955.949999</v>
      </c>
      <c r="GG22" s="56">
        <f t="shared" si="91"/>
        <v>2.5046326608062497E-2</v>
      </c>
      <c r="GH22" s="67">
        <f t="shared" si="92"/>
        <v>-74331547.620002747</v>
      </c>
      <c r="GI22" s="68">
        <f t="shared" si="93"/>
        <v>-6.4972826004119728E-3</v>
      </c>
      <c r="GJ22" s="26">
        <v>22</v>
      </c>
      <c r="GK22" s="74">
        <v>11118345358.52</v>
      </c>
      <c r="GL22" s="56">
        <f t="shared" si="94"/>
        <v>2.4954243865964159E-2</v>
      </c>
      <c r="GM22" s="67">
        <f t="shared" si="95"/>
        <v>-247728597.4299984</v>
      </c>
      <c r="GN22" s="68">
        <f t="shared" si="96"/>
        <v>-2.1795441274629006E-2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97"/>
        <v>2.0485453744284599E-5</v>
      </c>
      <c r="Q23" s="26">
        <v>2</v>
      </c>
      <c r="R23" s="27">
        <v>3873245.21</v>
      </c>
      <c r="S23" s="28">
        <f t="shared" si="98"/>
        <v>6.6151296795726597E-5</v>
      </c>
      <c r="T23" s="26">
        <v>2</v>
      </c>
      <c r="U23" s="27">
        <v>6029523.8200000003</v>
      </c>
      <c r="V23" s="28">
        <f t="shared" si="99"/>
        <v>7.604901436273068E-5</v>
      </c>
      <c r="W23" s="26">
        <v>2</v>
      </c>
      <c r="X23" s="27">
        <v>6095484.9700000007</v>
      </c>
      <c r="Y23" s="28">
        <f t="shared" si="100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  <c r="GE23" s="26">
        <v>1</v>
      </c>
      <c r="GF23" s="74">
        <v>3856749.45</v>
      </c>
      <c r="GG23" s="56">
        <f t="shared" si="91"/>
        <v>8.4987487099358401E-6</v>
      </c>
      <c r="GH23" s="67">
        <f t="shared" si="92"/>
        <v>-216258.54999999981</v>
      </c>
      <c r="GI23" s="68">
        <f t="shared" si="93"/>
        <v>-5.3095537745076811E-2</v>
      </c>
      <c r="GJ23" s="26">
        <v>1</v>
      </c>
      <c r="GK23" s="74">
        <v>3607143.04</v>
      </c>
      <c r="GL23" s="56">
        <f t="shared" si="94"/>
        <v>8.0959463100863147E-6</v>
      </c>
      <c r="GM23" s="67">
        <f t="shared" si="95"/>
        <v>-249606.41000000015</v>
      </c>
      <c r="GN23" s="68">
        <f t="shared" si="96"/>
        <v>-6.4719373979556835E-2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97"/>
        <v>0.16109915095557206</v>
      </c>
      <c r="Q24" s="26">
        <v>6</v>
      </c>
      <c r="R24" s="27">
        <v>10264139916.43</v>
      </c>
      <c r="S24" s="28">
        <f t="shared" si="98"/>
        <v>0.17530162154763895</v>
      </c>
      <c r="T24" s="26">
        <v>7</v>
      </c>
      <c r="U24" s="27">
        <v>13850202956.01</v>
      </c>
      <c r="V24" s="28">
        <f t="shared" si="99"/>
        <v>0.17468946387350689</v>
      </c>
      <c r="W24" s="26">
        <v>7</v>
      </c>
      <c r="X24" s="27">
        <v>16889244233.859999</v>
      </c>
      <c r="Y24" s="28">
        <f t="shared" si="100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  <c r="GE24" s="26">
        <v>32</v>
      </c>
      <c r="GF24" s="74">
        <v>113628419044.28001</v>
      </c>
      <c r="GG24" s="56">
        <f t="shared" si="91"/>
        <v>0.25039204446237068</v>
      </c>
      <c r="GH24" s="67">
        <f t="shared" si="92"/>
        <v>-1957242236.2599945</v>
      </c>
      <c r="GI24" s="68">
        <f t="shared" si="93"/>
        <v>-1.6933261570477476E-2</v>
      </c>
      <c r="GJ24" s="26">
        <v>32</v>
      </c>
      <c r="GK24" s="74">
        <v>111385917316.21001</v>
      </c>
      <c r="GL24" s="56">
        <f t="shared" si="94"/>
        <v>0.24999685243747635</v>
      </c>
      <c r="GM24" s="67">
        <f t="shared" si="95"/>
        <v>-2242501728.0700073</v>
      </c>
      <c r="GN24" s="68">
        <f t="shared" si="96"/>
        <v>-1.9735394956046374E-2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97"/>
        <v>5.1438146171029527E-4</v>
      </c>
      <c r="Q25" s="26">
        <v>2</v>
      </c>
      <c r="R25" s="27">
        <v>20564608.460000001</v>
      </c>
      <c r="S25" s="28">
        <f t="shared" si="98"/>
        <v>3.5122370104870537E-4</v>
      </c>
      <c r="T25" s="26">
        <v>2</v>
      </c>
      <c r="U25" s="27">
        <v>24027880.969999999</v>
      </c>
      <c r="V25" s="28">
        <f t="shared" si="99"/>
        <v>3.0305820485066316E-4</v>
      </c>
      <c r="W25" s="26">
        <v>2</v>
      </c>
      <c r="X25" s="27">
        <v>28284769.789999999</v>
      </c>
      <c r="Y25" s="28">
        <f t="shared" si="100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  <c r="GE25" s="26">
        <v>3</v>
      </c>
      <c r="GF25" s="74">
        <v>239141575.35000002</v>
      </c>
      <c r="GG25" s="56">
        <f t="shared" si="91"/>
        <v>5.2697334409364781E-4</v>
      </c>
      <c r="GH25" s="67">
        <f t="shared" si="92"/>
        <v>-4081117.8099999726</v>
      </c>
      <c r="GI25" s="68">
        <f t="shared" si="93"/>
        <v>-1.6779346355297847E-2</v>
      </c>
      <c r="GJ25" s="26">
        <v>3</v>
      </c>
      <c r="GK25" s="74">
        <v>237701484.50999999</v>
      </c>
      <c r="GL25" s="56">
        <f t="shared" si="94"/>
        <v>5.3350211928961209E-4</v>
      </c>
      <c r="GM25" s="67">
        <f t="shared" si="95"/>
        <v>-1440090.8400000334</v>
      </c>
      <c r="GN25" s="68">
        <f t="shared" si="96"/>
        <v>-6.0219175101291446E-3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97"/>
        <v>1.6536087292622913E-2</v>
      </c>
      <c r="Q26" s="26">
        <v>4</v>
      </c>
      <c r="R26" s="27">
        <v>823800456.30999994</v>
      </c>
      <c r="S26" s="28">
        <f t="shared" si="98"/>
        <v>1.4069718164272334E-2</v>
      </c>
      <c r="T26" s="26">
        <v>5</v>
      </c>
      <c r="U26" s="27">
        <v>975337320.60000002</v>
      </c>
      <c r="V26" s="28">
        <f t="shared" si="99"/>
        <v>1.2301708081288691E-2</v>
      </c>
      <c r="W26" s="26">
        <v>5</v>
      </c>
      <c r="X26" s="27">
        <v>943410354.53999996</v>
      </c>
      <c r="Y26" s="47">
        <f t="shared" si="100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  <c r="GE26" s="26">
        <v>13</v>
      </c>
      <c r="GF26" s="74">
        <v>3819785786.9100003</v>
      </c>
      <c r="GG26" s="56">
        <f t="shared" si="91"/>
        <v>8.4172954322279409E-3</v>
      </c>
      <c r="GH26" s="67">
        <f t="shared" si="92"/>
        <v>46269665.910000324</v>
      </c>
      <c r="GI26" s="68">
        <f t="shared" si="93"/>
        <v>1.2261684971346734E-2</v>
      </c>
      <c r="GJ26" s="26">
        <v>13</v>
      </c>
      <c r="GK26" s="74">
        <v>3739280623.9099998</v>
      </c>
      <c r="GL26" s="56">
        <f t="shared" si="94"/>
        <v>8.3925186314544979E-3</v>
      </c>
      <c r="GM26" s="67">
        <f t="shared" si="95"/>
        <v>-80505163.000000477</v>
      </c>
      <c r="GN26" s="68">
        <f t="shared" si="96"/>
        <v>-2.1075831863630445E-2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  <c r="GE27" s="26">
        <v>4</v>
      </c>
      <c r="GF27" s="74">
        <v>352437732.62000006</v>
      </c>
      <c r="GG27" s="56">
        <f t="shared" si="91"/>
        <v>7.7663321516437578E-4</v>
      </c>
      <c r="GH27" s="67">
        <f t="shared" si="92"/>
        <v>3296169.2100000978</v>
      </c>
      <c r="GI27" s="68">
        <f t="shared" si="93"/>
        <v>9.4407814922034296E-3</v>
      </c>
      <c r="GJ27" s="26">
        <v>4</v>
      </c>
      <c r="GK27" s="74">
        <v>354685806.09000003</v>
      </c>
      <c r="GL27" s="56">
        <f t="shared" si="94"/>
        <v>7.9606414583834365E-4</v>
      </c>
      <c r="GM27" s="67">
        <f t="shared" si="95"/>
        <v>2248073.469999969</v>
      </c>
      <c r="GN27" s="68">
        <f t="shared" si="96"/>
        <v>6.3786401452759654E-3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  <c r="GE28" s="26">
        <v>10</v>
      </c>
      <c r="GF28" s="74">
        <v>626638268.02999997</v>
      </c>
      <c r="GG28" s="69">
        <f t="shared" si="91"/>
        <v>1.3808626256539406E-3</v>
      </c>
      <c r="GH28" s="67">
        <f t="shared" si="92"/>
        <v>23015880.640000105</v>
      </c>
      <c r="GI28" s="68">
        <f t="shared" si="93"/>
        <v>3.8129600758378707E-2</v>
      </c>
      <c r="GJ28" s="26">
        <v>11</v>
      </c>
      <c r="GK28" s="74">
        <v>661444821.26000011</v>
      </c>
      <c r="GL28" s="69">
        <f t="shared" si="94"/>
        <v>1.4845604126654207E-3</v>
      </c>
      <c r="GM28" s="67">
        <f t="shared" si="95"/>
        <v>34806553.230000138</v>
      </c>
      <c r="GN28" s="68">
        <f t="shared" si="96"/>
        <v>5.5544889301803367E-2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  <c r="GE29" s="26">
        <v>3</v>
      </c>
      <c r="GF29" s="74">
        <v>38937694.460000001</v>
      </c>
      <c r="GG29" s="56">
        <f t="shared" si="91"/>
        <v>8.5803261230723947E-5</v>
      </c>
      <c r="GH29" s="67">
        <f t="shared" si="92"/>
        <v>3350933.2299999967</v>
      </c>
      <c r="GI29" s="68">
        <f t="shared" si="93"/>
        <v>9.4162354599865231E-2</v>
      </c>
      <c r="GJ29" s="26">
        <v>3</v>
      </c>
      <c r="GK29" s="74">
        <v>39473144.010000005</v>
      </c>
      <c r="GL29" s="56">
        <f t="shared" si="94"/>
        <v>8.8594339357073366E-5</v>
      </c>
      <c r="GM29" s="67">
        <f t="shared" si="95"/>
        <v>535449.55000000447</v>
      </c>
      <c r="GN29" s="68">
        <f t="shared" si="96"/>
        <v>1.3751444645754828E-2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101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  <c r="GE30" s="26">
        <v>0</v>
      </c>
      <c r="GF30" s="74">
        <v>0</v>
      </c>
      <c r="GG30" s="69">
        <f>GF30/GF$32</f>
        <v>0</v>
      </c>
      <c r="GH30" s="67">
        <f t="shared" si="92"/>
        <v>0</v>
      </c>
      <c r="GI30" s="68" t="str">
        <f t="shared" si="93"/>
        <v>-</v>
      </c>
      <c r="GJ30" s="26">
        <v>0</v>
      </c>
      <c r="GK30" s="74">
        <v>0</v>
      </c>
      <c r="GL30" s="69">
        <f>GK30/GK$32</f>
        <v>0</v>
      </c>
      <c r="GM30" s="67">
        <f t="shared" si="95"/>
        <v>0</v>
      </c>
      <c r="GN30" s="68" t="str">
        <f t="shared" si="96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</row>
    <row r="32" spans="1:256" ht="21.75" thickBot="1">
      <c r="A32" s="80" t="s">
        <v>26</v>
      </c>
      <c r="B32" s="81">
        <f t="shared" ref="B32:G32" si="102">SUM(B7:B26)</f>
        <v>51</v>
      </c>
      <c r="C32" s="82">
        <f t="shared" si="102"/>
        <v>11742660528.779999</v>
      </c>
      <c r="D32" s="83">
        <f t="shared" si="102"/>
        <v>1</v>
      </c>
      <c r="E32" s="81">
        <f t="shared" si="102"/>
        <v>57</v>
      </c>
      <c r="F32" s="82">
        <f t="shared" si="102"/>
        <v>17708047711.219997</v>
      </c>
      <c r="G32" s="83">
        <f t="shared" si="102"/>
        <v>1</v>
      </c>
      <c r="H32" s="84">
        <v>70</v>
      </c>
      <c r="I32" s="85">
        <v>25475237063.889999</v>
      </c>
      <c r="J32" s="86">
        <v>1</v>
      </c>
      <c r="K32" s="87">
        <f t="shared" ref="K32:P32" si="103">SUM(K7:K26)</f>
        <v>68</v>
      </c>
      <c r="L32" s="88">
        <f t="shared" si="103"/>
        <v>36657166806.790001</v>
      </c>
      <c r="M32" s="83">
        <f t="shared" si="103"/>
        <v>1</v>
      </c>
      <c r="N32" s="81">
        <f t="shared" si="103"/>
        <v>73</v>
      </c>
      <c r="O32" s="82">
        <f t="shared" si="103"/>
        <v>38193166710.709999</v>
      </c>
      <c r="P32" s="83">
        <f t="shared" si="103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04">SUM(AL7:AL28)</f>
        <v>169</v>
      </c>
      <c r="AM32" s="82">
        <f>SUM(AM7:AM28)</f>
        <v>211604098941.56003</v>
      </c>
      <c r="AN32" s="91">
        <f t="shared" si="104"/>
        <v>0.99999999999999989</v>
      </c>
      <c r="AO32" s="81">
        <f t="shared" si="104"/>
        <v>180</v>
      </c>
      <c r="AP32" s="82">
        <f>SUM(AP7:AP28)</f>
        <v>251443654526.17001</v>
      </c>
      <c r="AQ32" s="91">
        <f t="shared" si="104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05">IF(BZ32&lt;0,"Error",IF(AND(BU32=0,BZ32&gt;0),"New Comer",BZ32-BU32))</f>
        <v>101939250.04992676</v>
      </c>
      <c r="CC32" s="97">
        <f t="shared" ref="CC32" si="106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07">IF(CE32&lt;0,"Error",IF(AND(BZ32=0,CE32&gt;0),"New Comer",CE32-BZ32))</f>
        <v>-4414987431.0100098</v>
      </c>
      <c r="CH32" s="97">
        <f t="shared" ref="CH32" si="108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09">IF(EC32&lt;0,"Error",IF(AND(DX32=0,EC32&gt;0),"New Comer",EC32-DX32))</f>
        <v>6454077948.7401733</v>
      </c>
      <c r="EF32" s="100">
        <f t="shared" ref="EF32" si="110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11">IF(EH32&lt;0,"Error",IF(AND(EC32=0,EH32&gt;0),"New Comer",EH32-EC32))</f>
        <v>4049320225.9598999</v>
      </c>
      <c r="EK32" s="100">
        <f t="shared" ref="EK32" si="112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13">IF(EM32&lt;0,"Error",IF(AND(EH32=0,EM32&gt;0),"New Comer",EM32-EH32))</f>
        <v>-1525295663.0299683</v>
      </c>
      <c r="EP32" s="100">
        <f t="shared" ref="EP32" si="114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15">IF(ER32&lt;0,"Error",IF(AND(EM32=0,ER32&gt;0),"New Comer",ER32-EM32))</f>
        <v>-842194585.51013184</v>
      </c>
      <c r="EU32" s="100">
        <f t="shared" ref="EU32" si="116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17">IF(EW32&lt;0,"Error",IF(AND(ER32=0,EW32&gt;0),"New Comer",EW32-ER32))</f>
        <v>-2354332122.5899048</v>
      </c>
      <c r="EZ32" s="100">
        <f t="shared" ref="EZ32" si="118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19">IF(FB32&lt;0,"Error",IF(AND(EW32=0,FB32&gt;0),"New Comer",FB32-EW32))</f>
        <v>555523211.33984375</v>
      </c>
      <c r="FE32" s="100">
        <f t="shared" ref="FE32" si="120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21">IF(FG32&lt;0,"Error",IF(AND(FB32=0,FG32&gt;0),"New Comer",FG32-FB32))</f>
        <v>5569203602.0600586</v>
      </c>
      <c r="FJ32" s="100">
        <f t="shared" ref="FJ32" si="122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23">IF(FL32&lt;0,"Error",IF(AND(FG32=0,FL32&gt;0),"New Comer",FL32-FG32))</f>
        <v>13705637008.370056</v>
      </c>
      <c r="FO32" s="100">
        <f t="shared" ref="FO32" si="124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25">IF(FQ32&lt;0,"Error",IF(AND(FL32=0,FQ32&gt;0),"New Comer",FQ32-FL32))</f>
        <v>1681767820.1697998</v>
      </c>
      <c r="FT32" s="100">
        <f t="shared" ref="FT32" si="126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27">IF(FV32&lt;0,"Error",IF(AND(FQ32=0,FV32&gt;0),"New Comer",FV32-FQ32))</f>
        <v>-1680398399.6298828</v>
      </c>
      <c r="FY32" s="100">
        <f t="shared" ref="FY32" si="128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29">IF(GA32&lt;0,"Error",IF(AND(FV32=0,GA32&gt;0),"New Comer",GA32-FV32))</f>
        <v>11968050180.830139</v>
      </c>
      <c r="GD32" s="100">
        <f t="shared" ref="GD32" si="130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31">IF(GF32&lt;0,"Error",IF(AND(GA32=0,GF32&gt;0),"New Comer",GF32-GA32))</f>
        <v>-4569791996.6801758</v>
      </c>
      <c r="GI32" s="100">
        <f t="shared" ref="GI32" si="132">IF(AND(GA32=0,GF32=0),"-",IF(GA32=0,"",GH32/GA32))</f>
        <v>-9.969617979780054E-3</v>
      </c>
      <c r="GJ32" s="98">
        <v>374</v>
      </c>
      <c r="GK32" s="99">
        <v>445549278841.69012</v>
      </c>
      <c r="GL32" s="95">
        <f>SUM(GL7:GL31)</f>
        <v>1.006124383016104</v>
      </c>
      <c r="GM32" s="96">
        <f t="shared" ref="GM32" si="133">IF(GK32&lt;0,"Error",IF(AND(GF32=0,GK32&gt;0),"New Comer",GK32-GF32))</f>
        <v>-8252755037.8497925</v>
      </c>
      <c r="GN32" s="100">
        <f t="shared" ref="GN32" si="134">IF(AND(GF32=0,GK32=0),"-",IF(GF32=0,"",GM32/GF32))</f>
        <v>-1.8185804429515749E-2</v>
      </c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71">
    <mergeCell ref="GJ3:GN3"/>
    <mergeCell ref="GM4:GN4"/>
    <mergeCell ref="FZ3:GD3"/>
    <mergeCell ref="GC4:GD4"/>
    <mergeCell ref="FU3:FY3"/>
    <mergeCell ref="FX4:FY4"/>
    <mergeCell ref="FK3:FO3"/>
    <mergeCell ref="FN4:FO4"/>
    <mergeCell ref="FF3:FJ3"/>
    <mergeCell ref="FI4:FJ4"/>
    <mergeCell ref="FP3:FT3"/>
    <mergeCell ref="FS4:FT4"/>
    <mergeCell ref="CQ4:CR4"/>
    <mergeCell ref="DW3:EA3"/>
    <mergeCell ref="EB3:EF3"/>
    <mergeCell ref="DZ4:EA4"/>
    <mergeCell ref="CS3:CW3"/>
    <mergeCell ref="CV4:CW4"/>
    <mergeCell ref="FA3:FE3"/>
    <mergeCell ref="FD4:FE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BE3:BI3"/>
    <mergeCell ref="CD3:CH3"/>
    <mergeCell ref="AZ3:BD3"/>
    <mergeCell ref="BJ3:BN3"/>
    <mergeCell ref="AR3:AT3"/>
    <mergeCell ref="AL3:AN3"/>
    <mergeCell ref="BO3:BS3"/>
    <mergeCell ref="BR4:BS4"/>
    <mergeCell ref="CN3:CR3"/>
    <mergeCell ref="GE3:GI3"/>
    <mergeCell ref="GH4:GI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DF4:DG4"/>
    <mergeCell ref="DH3:DL3"/>
    <mergeCell ref="DK4:DL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2025-03-11T04:33:46Z</dcterms:modified>
</cp:coreProperties>
</file>