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fif_2024\"/>
    </mc:Choice>
  </mc:AlternateContent>
  <xr:revisionPtr revIDLastSave="0" documentId="13_ncr:1_{6A44981C-9A67-482D-A71A-EB0EAEB43376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FIF2022" sheetId="1" r:id="rId1"/>
    <sheet name="AMC " sheetId="3" r:id="rId2"/>
  </sheets>
  <definedNames>
    <definedName name="_xlnm.Print_Area" localSheetId="0">'FIF2022'!$A$1:$P$33</definedName>
  </definedNames>
  <calcPr calcId="191029"/>
</workbook>
</file>

<file path=xl/calcChain.xml><?xml version="1.0" encoding="utf-8"?>
<calcChain xmlns="http://schemas.openxmlformats.org/spreadsheetml/2006/main">
  <c r="FI32" i="1" l="1"/>
  <c r="FJ26" i="1" s="1"/>
  <c r="FH32" i="1"/>
  <c r="FK31" i="1"/>
  <c r="FK30" i="1"/>
  <c r="FL30" i="1" s="1"/>
  <c r="FK29" i="1"/>
  <c r="FL29" i="1" s="1"/>
  <c r="FK28" i="1"/>
  <c r="FL28" i="1" s="1"/>
  <c r="FK27" i="1"/>
  <c r="FL27" i="1" s="1"/>
  <c r="FK26" i="1"/>
  <c r="FL26" i="1" s="1"/>
  <c r="FK25" i="1"/>
  <c r="FL25" i="1" s="1"/>
  <c r="FK24" i="1"/>
  <c r="FL24" i="1" s="1"/>
  <c r="FK22" i="1"/>
  <c r="FL22" i="1" s="1"/>
  <c r="FK21" i="1"/>
  <c r="FL21" i="1" s="1"/>
  <c r="FK20" i="1"/>
  <c r="FL20" i="1" s="1"/>
  <c r="FK19" i="1"/>
  <c r="FL19" i="1" s="1"/>
  <c r="FK18" i="1"/>
  <c r="FL18" i="1" s="1"/>
  <c r="FK17" i="1"/>
  <c r="FL17" i="1" s="1"/>
  <c r="FK16" i="1"/>
  <c r="FL16" i="1" s="1"/>
  <c r="FK14" i="1"/>
  <c r="FL14" i="1" s="1"/>
  <c r="FK13" i="1"/>
  <c r="FL13" i="1" s="1"/>
  <c r="FK12" i="1"/>
  <c r="FL12" i="1" s="1"/>
  <c r="FK10" i="1"/>
  <c r="FL10" i="1" s="1"/>
  <c r="FK9" i="1"/>
  <c r="FL9" i="1" s="1"/>
  <c r="FK8" i="1"/>
  <c r="FL8" i="1" s="1"/>
  <c r="FK7" i="1"/>
  <c r="FL7" i="1" s="1"/>
  <c r="FJ20" i="1" l="1"/>
  <c r="FJ14" i="1"/>
  <c r="FJ7" i="1"/>
  <c r="FJ17" i="1"/>
  <c r="FJ10" i="1"/>
  <c r="FJ23" i="1"/>
  <c r="FJ29" i="1"/>
  <c r="FJ24" i="1"/>
  <c r="FJ21" i="1"/>
  <c r="FJ16" i="1"/>
  <c r="FJ9" i="1"/>
  <c r="FJ19" i="1"/>
  <c r="FJ25" i="1"/>
  <c r="FJ8" i="1"/>
  <c r="FJ18" i="1"/>
  <c r="FJ12" i="1"/>
  <c r="FJ27" i="1"/>
  <c r="FJ30" i="1"/>
  <c r="FJ13" i="1"/>
  <c r="FJ22" i="1"/>
  <c r="FJ28" i="1"/>
  <c r="FD32" i="1"/>
  <c r="FE21" i="1" s="1"/>
  <c r="FC32" i="1"/>
  <c r="FF31" i="1"/>
  <c r="FF30" i="1"/>
  <c r="FG30" i="1" s="1"/>
  <c r="FF29" i="1"/>
  <c r="FG29" i="1" s="1"/>
  <c r="FF28" i="1"/>
  <c r="FG28" i="1" s="1"/>
  <c r="FG27" i="1"/>
  <c r="FF27" i="1"/>
  <c r="FF26" i="1"/>
  <c r="FG26" i="1" s="1"/>
  <c r="FF25" i="1"/>
  <c r="FG25" i="1" s="1"/>
  <c r="FF24" i="1"/>
  <c r="FG24" i="1" s="1"/>
  <c r="FF22" i="1"/>
  <c r="FG22" i="1" s="1"/>
  <c r="FG21" i="1"/>
  <c r="FF21" i="1"/>
  <c r="FF20" i="1"/>
  <c r="FG20" i="1" s="1"/>
  <c r="FF19" i="1"/>
  <c r="FG19" i="1" s="1"/>
  <c r="FF18" i="1"/>
  <c r="FG18" i="1" s="1"/>
  <c r="FF17" i="1"/>
  <c r="FG17" i="1" s="1"/>
  <c r="FF16" i="1"/>
  <c r="FG16" i="1" s="1"/>
  <c r="FF14" i="1"/>
  <c r="FG14" i="1" s="1"/>
  <c r="FF13" i="1"/>
  <c r="FG13" i="1" s="1"/>
  <c r="FF12" i="1"/>
  <c r="FG12" i="1" s="1"/>
  <c r="FF10" i="1"/>
  <c r="FG10" i="1" s="1"/>
  <c r="FF9" i="1"/>
  <c r="FG9" i="1" s="1"/>
  <c r="FF8" i="1"/>
  <c r="FG8" i="1" s="1"/>
  <c r="FF7" i="1"/>
  <c r="FG7" i="1" s="1"/>
  <c r="FK32" i="1" l="1"/>
  <c r="FL32" i="1" s="1"/>
  <c r="FJ32" i="1"/>
  <c r="FE27" i="1"/>
  <c r="FE12" i="1"/>
  <c r="FE23" i="1"/>
  <c r="FE29" i="1"/>
  <c r="FE14" i="1"/>
  <c r="FE19" i="1"/>
  <c r="FE25" i="1"/>
  <c r="FE13" i="1"/>
  <c r="FE22" i="1"/>
  <c r="FE28" i="1"/>
  <c r="FE9" i="1"/>
  <c r="FE7" i="1"/>
  <c r="FE17" i="1"/>
  <c r="FE10" i="1"/>
  <c r="FE20" i="1"/>
  <c r="FE26" i="1"/>
  <c r="FE8" i="1"/>
  <c r="FE18" i="1"/>
  <c r="FE24" i="1"/>
  <c r="FE16" i="1"/>
  <c r="FE30" i="1"/>
  <c r="EY32" i="1"/>
  <c r="FF32" i="1" s="1"/>
  <c r="FG32" i="1" l="1"/>
  <c r="FE32" i="1"/>
  <c r="EZ28" i="1"/>
  <c r="EX32" i="1"/>
  <c r="FA31" i="1"/>
  <c r="FA30" i="1"/>
  <c r="FB30" i="1" s="1"/>
  <c r="FA29" i="1"/>
  <c r="FB29" i="1" s="1"/>
  <c r="FA28" i="1"/>
  <c r="FB28" i="1" s="1"/>
  <c r="FA27" i="1"/>
  <c r="FB27" i="1" s="1"/>
  <c r="FA26" i="1"/>
  <c r="FB26" i="1" s="1"/>
  <c r="FA25" i="1"/>
  <c r="FB25" i="1" s="1"/>
  <c r="FA24" i="1"/>
  <c r="FB24" i="1" s="1"/>
  <c r="FA22" i="1"/>
  <c r="FB22" i="1" s="1"/>
  <c r="FA21" i="1"/>
  <c r="FB21" i="1" s="1"/>
  <c r="FA20" i="1"/>
  <c r="FB20" i="1" s="1"/>
  <c r="FA19" i="1"/>
  <c r="FB19" i="1" s="1"/>
  <c r="FA18" i="1"/>
  <c r="FB18" i="1" s="1"/>
  <c r="FA17" i="1"/>
  <c r="FB17" i="1" s="1"/>
  <c r="FA16" i="1"/>
  <c r="FB16" i="1" s="1"/>
  <c r="FA14" i="1"/>
  <c r="FB14" i="1" s="1"/>
  <c r="FA13" i="1"/>
  <c r="FB13" i="1" s="1"/>
  <c r="FA12" i="1"/>
  <c r="FB12" i="1" s="1"/>
  <c r="FA10" i="1"/>
  <c r="FB10" i="1" s="1"/>
  <c r="FA9" i="1"/>
  <c r="FB9" i="1" s="1"/>
  <c r="FA8" i="1"/>
  <c r="FB8" i="1" s="1"/>
  <c r="FA7" i="1"/>
  <c r="FB7" i="1" s="1"/>
  <c r="EZ17" i="1" l="1"/>
  <c r="EZ29" i="1"/>
  <c r="EZ18" i="1"/>
  <c r="EZ26" i="1"/>
  <c r="EZ9" i="1"/>
  <c r="EZ14" i="1"/>
  <c r="EZ22" i="1"/>
  <c r="EZ30" i="1"/>
  <c r="EZ21" i="1"/>
  <c r="EZ19" i="1"/>
  <c r="EZ10" i="1"/>
  <c r="EZ27" i="1"/>
  <c r="EZ13" i="1"/>
  <c r="EZ20" i="1"/>
  <c r="EZ24" i="1"/>
  <c r="EZ25" i="1"/>
  <c r="EZ8" i="1"/>
  <c r="EZ16" i="1"/>
  <c r="EZ23" i="1"/>
  <c r="EZ7" i="1"/>
  <c r="EZ12" i="1"/>
  <c r="ET32" i="1"/>
  <c r="ES32" i="1"/>
  <c r="EV31" i="1"/>
  <c r="EV30" i="1"/>
  <c r="EW30" i="1" s="1"/>
  <c r="EW29" i="1"/>
  <c r="EV29" i="1"/>
  <c r="EV28" i="1"/>
  <c r="EW28" i="1" s="1"/>
  <c r="EV27" i="1"/>
  <c r="EW27" i="1" s="1"/>
  <c r="EV26" i="1"/>
  <c r="EW26" i="1" s="1"/>
  <c r="EV25" i="1"/>
  <c r="EW25" i="1" s="1"/>
  <c r="EV24" i="1"/>
  <c r="EW24" i="1" s="1"/>
  <c r="EV22" i="1"/>
  <c r="EW22" i="1" s="1"/>
  <c r="EV21" i="1"/>
  <c r="EW21" i="1" s="1"/>
  <c r="EV20" i="1"/>
  <c r="EW20" i="1" s="1"/>
  <c r="EV19" i="1"/>
  <c r="EW19" i="1" s="1"/>
  <c r="EV18" i="1"/>
  <c r="EW18" i="1" s="1"/>
  <c r="EV17" i="1"/>
  <c r="EW17" i="1" s="1"/>
  <c r="EV16" i="1"/>
  <c r="EW16" i="1" s="1"/>
  <c r="EV14" i="1"/>
  <c r="EW14" i="1" s="1"/>
  <c r="EV13" i="1"/>
  <c r="EW13" i="1" s="1"/>
  <c r="EV12" i="1"/>
  <c r="EW12" i="1" s="1"/>
  <c r="EV10" i="1"/>
  <c r="EW10" i="1" s="1"/>
  <c r="EV9" i="1"/>
  <c r="EW9" i="1" s="1"/>
  <c r="EV8" i="1"/>
  <c r="EW8" i="1" s="1"/>
  <c r="EW7" i="1"/>
  <c r="EV7" i="1"/>
  <c r="EZ32" i="1" l="1"/>
  <c r="EU28" i="1"/>
  <c r="FA32" i="1"/>
  <c r="FB32" i="1" s="1"/>
  <c r="EU12" i="1"/>
  <c r="EU13" i="1"/>
  <c r="EU21" i="1"/>
  <c r="EU26" i="1"/>
  <c r="EU29" i="1"/>
  <c r="EU18" i="1"/>
  <c r="EU30" i="1"/>
  <c r="EU22" i="1"/>
  <c r="EU14" i="1"/>
  <c r="EU10" i="1"/>
  <c r="EU19" i="1"/>
  <c r="EU27" i="1"/>
  <c r="EU7" i="1"/>
  <c r="EU16" i="1"/>
  <c r="EU23" i="1"/>
  <c r="EU17" i="1"/>
  <c r="EU25" i="1"/>
  <c r="EU8" i="1"/>
  <c r="EU9" i="1"/>
  <c r="EU20" i="1"/>
  <c r="EU24" i="1"/>
  <c r="EO32" i="1"/>
  <c r="EN32" i="1"/>
  <c r="EQ31" i="1"/>
  <c r="EQ30" i="1"/>
  <c r="ER30" i="1" s="1"/>
  <c r="EQ29" i="1"/>
  <c r="ER29" i="1" s="1"/>
  <c r="EQ28" i="1"/>
  <c r="ER28" i="1" s="1"/>
  <c r="EQ27" i="1"/>
  <c r="ER27" i="1" s="1"/>
  <c r="EQ26" i="1"/>
  <c r="ER26" i="1" s="1"/>
  <c r="EQ25" i="1"/>
  <c r="ER25" i="1" s="1"/>
  <c r="EQ24" i="1"/>
  <c r="ER24" i="1" s="1"/>
  <c r="EQ22" i="1"/>
  <c r="ER22" i="1" s="1"/>
  <c r="EQ21" i="1"/>
  <c r="ER21" i="1" s="1"/>
  <c r="EQ20" i="1"/>
  <c r="ER20" i="1" s="1"/>
  <c r="EQ19" i="1"/>
  <c r="ER19" i="1" s="1"/>
  <c r="EQ18" i="1"/>
  <c r="ER18" i="1" s="1"/>
  <c r="EQ17" i="1"/>
  <c r="ER17" i="1" s="1"/>
  <c r="EQ16" i="1"/>
  <c r="ER16" i="1" s="1"/>
  <c r="EQ14" i="1"/>
  <c r="ER14" i="1" s="1"/>
  <c r="EQ13" i="1"/>
  <c r="ER13" i="1" s="1"/>
  <c r="EQ12" i="1"/>
  <c r="ER12" i="1" s="1"/>
  <c r="EQ10" i="1"/>
  <c r="ER10" i="1" s="1"/>
  <c r="EQ9" i="1"/>
  <c r="ER9" i="1" s="1"/>
  <c r="EQ8" i="1"/>
  <c r="ER8" i="1" s="1"/>
  <c r="EQ7" i="1"/>
  <c r="ER7" i="1" s="1"/>
  <c r="EU32" i="1" l="1"/>
  <c r="EP25" i="1"/>
  <c r="EV32" i="1"/>
  <c r="EW32" i="1" s="1"/>
  <c r="EP20" i="1"/>
  <c r="EP26" i="1"/>
  <c r="EP22" i="1"/>
  <c r="EP7" i="1"/>
  <c r="EP14" i="1"/>
  <c r="EP28" i="1"/>
  <c r="EP10" i="1"/>
  <c r="EP17" i="1"/>
  <c r="EP23" i="1"/>
  <c r="EP29" i="1"/>
  <c r="EP13" i="1"/>
  <c r="EP8" i="1"/>
  <c r="EP18" i="1"/>
  <c r="EP24" i="1"/>
  <c r="EP12" i="1"/>
  <c r="EP21" i="1"/>
  <c r="EP27" i="1"/>
  <c r="EP16" i="1"/>
  <c r="EP30" i="1"/>
  <c r="EP9" i="1"/>
  <c r="EP19" i="1"/>
  <c r="EJ32" i="1"/>
  <c r="EK28" i="1" s="1"/>
  <c r="EI32" i="1"/>
  <c r="EL31" i="1"/>
  <c r="EL30" i="1"/>
  <c r="EM30" i="1" s="1"/>
  <c r="EL29" i="1"/>
  <c r="EM29" i="1" s="1"/>
  <c r="EL28" i="1"/>
  <c r="EM28" i="1" s="1"/>
  <c r="EL27" i="1"/>
  <c r="EM27" i="1" s="1"/>
  <c r="EL26" i="1"/>
  <c r="EM26" i="1" s="1"/>
  <c r="EM25" i="1"/>
  <c r="EL25" i="1"/>
  <c r="EL24" i="1"/>
  <c r="EM24" i="1" s="1"/>
  <c r="EL22" i="1"/>
  <c r="EM22" i="1" s="1"/>
  <c r="EL21" i="1"/>
  <c r="EM21" i="1" s="1"/>
  <c r="EL20" i="1"/>
  <c r="EM20" i="1" s="1"/>
  <c r="EL19" i="1"/>
  <c r="EM19" i="1" s="1"/>
  <c r="EL18" i="1"/>
  <c r="EM18" i="1" s="1"/>
  <c r="EL17" i="1"/>
  <c r="EM17" i="1" s="1"/>
  <c r="EL16" i="1"/>
  <c r="EM16" i="1" s="1"/>
  <c r="EL14" i="1"/>
  <c r="EM14" i="1" s="1"/>
  <c r="EL13" i="1"/>
  <c r="EM13" i="1" s="1"/>
  <c r="EL12" i="1"/>
  <c r="EM12" i="1" s="1"/>
  <c r="EL10" i="1"/>
  <c r="EM10" i="1" s="1"/>
  <c r="EL9" i="1"/>
  <c r="EM9" i="1" s="1"/>
  <c r="EL8" i="1"/>
  <c r="EM8" i="1" s="1"/>
  <c r="EL7" i="1"/>
  <c r="EM7" i="1" s="1"/>
  <c r="EQ32" i="1" l="1"/>
  <c r="ER32" i="1" s="1"/>
  <c r="EP32" i="1"/>
  <c r="EK7" i="1"/>
  <c r="EK16" i="1"/>
  <c r="EK8" i="1"/>
  <c r="EK12" i="1"/>
  <c r="EK20" i="1"/>
  <c r="EK23" i="1"/>
  <c r="EK10" i="1"/>
  <c r="EK19" i="1"/>
  <c r="EK26" i="1"/>
  <c r="EK29" i="1"/>
  <c r="EK17" i="1"/>
  <c r="EK24" i="1"/>
  <c r="EK27" i="1"/>
  <c r="EK30" i="1"/>
  <c r="EK14" i="1"/>
  <c r="EK22" i="1"/>
  <c r="EK9" i="1"/>
  <c r="EK13" i="1"/>
  <c r="EK18" i="1"/>
  <c r="EK21" i="1"/>
  <c r="EK25" i="1"/>
  <c r="EE32" i="1"/>
  <c r="EL32" i="1" s="1"/>
  <c r="ED32" i="1"/>
  <c r="EG31" i="1"/>
  <c r="EG30" i="1"/>
  <c r="EH30" i="1" s="1"/>
  <c r="EG29" i="1"/>
  <c r="EH29" i="1" s="1"/>
  <c r="EG28" i="1"/>
  <c r="EH28" i="1" s="1"/>
  <c r="EG27" i="1"/>
  <c r="EH27" i="1" s="1"/>
  <c r="EG26" i="1"/>
  <c r="EH26" i="1" s="1"/>
  <c r="EG25" i="1"/>
  <c r="EH25" i="1" s="1"/>
  <c r="EG24" i="1"/>
  <c r="EH24" i="1" s="1"/>
  <c r="EG22" i="1"/>
  <c r="EH22" i="1" s="1"/>
  <c r="EG21" i="1"/>
  <c r="EH21" i="1" s="1"/>
  <c r="EG20" i="1"/>
  <c r="EH20" i="1" s="1"/>
  <c r="EG19" i="1"/>
  <c r="EH19" i="1" s="1"/>
  <c r="EG18" i="1"/>
  <c r="EH18" i="1" s="1"/>
  <c r="EG17" i="1"/>
  <c r="EH17" i="1" s="1"/>
  <c r="EG16" i="1"/>
  <c r="EH16" i="1" s="1"/>
  <c r="EG14" i="1"/>
  <c r="EH14" i="1" s="1"/>
  <c r="EG13" i="1"/>
  <c r="EH13" i="1" s="1"/>
  <c r="EG12" i="1"/>
  <c r="EH12" i="1" s="1"/>
  <c r="EG10" i="1"/>
  <c r="EH10" i="1" s="1"/>
  <c r="EG9" i="1"/>
  <c r="EH9" i="1" s="1"/>
  <c r="EG8" i="1"/>
  <c r="EH8" i="1" s="1"/>
  <c r="EG7" i="1"/>
  <c r="EH7" i="1" s="1"/>
  <c r="EK32" i="1" l="1"/>
  <c r="EF7" i="1"/>
  <c r="EM32" i="1"/>
  <c r="EF13" i="1"/>
  <c r="EF21" i="1"/>
  <c r="EF25" i="1"/>
  <c r="EF28" i="1"/>
  <c r="EF9" i="1"/>
  <c r="EF18" i="1"/>
  <c r="EF26" i="1"/>
  <c r="EF10" i="1"/>
  <c r="EF19" i="1"/>
  <c r="EF22" i="1"/>
  <c r="EF14" i="1"/>
  <c r="EF29" i="1"/>
  <c r="EF12" i="1"/>
  <c r="EF16" i="1"/>
  <c r="EF20" i="1"/>
  <c r="EF23" i="1"/>
  <c r="EF27" i="1"/>
  <c r="EF24" i="1"/>
  <c r="EF8" i="1"/>
  <c r="EF17" i="1"/>
  <c r="EF30" i="1"/>
  <c r="DY32" i="1"/>
  <c r="DZ32" i="1"/>
  <c r="EA13" i="1" s="1"/>
  <c r="EB31" i="1"/>
  <c r="EB30" i="1"/>
  <c r="EC30" i="1" s="1"/>
  <c r="EB29" i="1"/>
  <c r="EC29" i="1" s="1"/>
  <c r="EB28" i="1"/>
  <c r="EC28" i="1" s="1"/>
  <c r="EB27" i="1"/>
  <c r="EC27" i="1" s="1"/>
  <c r="EB26" i="1"/>
  <c r="EC26" i="1" s="1"/>
  <c r="EB25" i="1"/>
  <c r="EC25" i="1" s="1"/>
  <c r="EB24" i="1"/>
  <c r="EC24" i="1" s="1"/>
  <c r="EB22" i="1"/>
  <c r="EC22" i="1" s="1"/>
  <c r="EB21" i="1"/>
  <c r="EC21" i="1" s="1"/>
  <c r="EB20" i="1"/>
  <c r="EC20" i="1" s="1"/>
  <c r="EB19" i="1"/>
  <c r="EC19" i="1" s="1"/>
  <c r="EB18" i="1"/>
  <c r="EC18" i="1" s="1"/>
  <c r="EB17" i="1"/>
  <c r="EC17" i="1" s="1"/>
  <c r="EB16" i="1"/>
  <c r="EC16" i="1" s="1"/>
  <c r="EB14" i="1"/>
  <c r="EC14" i="1" s="1"/>
  <c r="EB13" i="1"/>
  <c r="EC13" i="1" s="1"/>
  <c r="EB12" i="1"/>
  <c r="EC12" i="1" s="1"/>
  <c r="EB10" i="1"/>
  <c r="EC10" i="1" s="1"/>
  <c r="EB9" i="1"/>
  <c r="EC9" i="1" s="1"/>
  <c r="EB8" i="1"/>
  <c r="EC8" i="1" s="1"/>
  <c r="EB7" i="1"/>
  <c r="EC7" i="1" s="1"/>
  <c r="EF32" i="1" l="1"/>
  <c r="EG32" i="1"/>
  <c r="EH32" i="1" s="1"/>
  <c r="EA18" i="1"/>
  <c r="EA9" i="1"/>
  <c r="EA19" i="1"/>
  <c r="EA26" i="1"/>
  <c r="EA29" i="1"/>
  <c r="EA10" i="1"/>
  <c r="EA7" i="1"/>
  <c r="EA16" i="1"/>
  <c r="EA23" i="1"/>
  <c r="EA22" i="1"/>
  <c r="EA20" i="1"/>
  <c r="EA24" i="1"/>
  <c r="EA27" i="1"/>
  <c r="EA30" i="1"/>
  <c r="EA28" i="1"/>
  <c r="EA12" i="1"/>
  <c r="EA14" i="1"/>
  <c r="EA8" i="1"/>
  <c r="EA17" i="1"/>
  <c r="EA25" i="1"/>
  <c r="EA21" i="1"/>
  <c r="DU32" i="1"/>
  <c r="EB32" i="1" s="1"/>
  <c r="EC32" i="1" s="1"/>
  <c r="DT32" i="1"/>
  <c r="DW31" i="1"/>
  <c r="EA32" i="1" l="1"/>
  <c r="DV25" i="1"/>
  <c r="DW30" i="1"/>
  <c r="DX30" i="1" s="1"/>
  <c r="DW29" i="1"/>
  <c r="DX29" i="1" s="1"/>
  <c r="DW28" i="1"/>
  <c r="DX28" i="1" s="1"/>
  <c r="DW27" i="1"/>
  <c r="DX27" i="1" s="1"/>
  <c r="DW26" i="1"/>
  <c r="DX26" i="1" s="1"/>
  <c r="DW25" i="1"/>
  <c r="DX25" i="1" s="1"/>
  <c r="DW24" i="1"/>
  <c r="DX24" i="1" s="1"/>
  <c r="DW22" i="1"/>
  <c r="DX22" i="1" s="1"/>
  <c r="DW21" i="1"/>
  <c r="DX21" i="1" s="1"/>
  <c r="DW20" i="1"/>
  <c r="DX20" i="1" s="1"/>
  <c r="DW19" i="1"/>
  <c r="DX19" i="1" s="1"/>
  <c r="DW18" i="1"/>
  <c r="DX18" i="1" s="1"/>
  <c r="DW17" i="1"/>
  <c r="DX17" i="1" s="1"/>
  <c r="DW16" i="1"/>
  <c r="DX16" i="1" s="1"/>
  <c r="DW14" i="1"/>
  <c r="DX14" i="1" s="1"/>
  <c r="DW13" i="1"/>
  <c r="DX13" i="1" s="1"/>
  <c r="DW12" i="1"/>
  <c r="DX12" i="1" s="1"/>
  <c r="DW10" i="1"/>
  <c r="DX10" i="1" s="1"/>
  <c r="DW9" i="1"/>
  <c r="DX9" i="1" s="1"/>
  <c r="DW8" i="1"/>
  <c r="DX8" i="1" s="1"/>
  <c r="DW7" i="1"/>
  <c r="DX7" i="1" s="1"/>
  <c r="DV7" i="1" l="1"/>
  <c r="DV21" i="1"/>
  <c r="DV8" i="1"/>
  <c r="DV9" i="1"/>
  <c r="DV24" i="1"/>
  <c r="DV13" i="1"/>
  <c r="DV17" i="1"/>
  <c r="DV28" i="1"/>
  <c r="DV18" i="1"/>
  <c r="DV10" i="1"/>
  <c r="DV14" i="1"/>
  <c r="DV22" i="1"/>
  <c r="DV26" i="1"/>
  <c r="DV19" i="1"/>
  <c r="DV30" i="1"/>
  <c r="DV12" i="1"/>
  <c r="DV16" i="1"/>
  <c r="DV20" i="1"/>
  <c r="DV23" i="1"/>
  <c r="DV27" i="1"/>
  <c r="DV29" i="1"/>
  <c r="P15" i="1"/>
  <c r="S15" i="1"/>
  <c r="V15" i="1"/>
  <c r="Y15" i="1"/>
  <c r="P16" i="1"/>
  <c r="S16" i="1"/>
  <c r="V16" i="1"/>
  <c r="Y16" i="1"/>
  <c r="BO16" i="1"/>
  <c r="BP16" i="1" s="1"/>
  <c r="BT16" i="1"/>
  <c r="BU16" i="1" s="1"/>
  <c r="BY16" i="1"/>
  <c r="BZ16" i="1" s="1"/>
  <c r="CD16" i="1"/>
  <c r="CE16" i="1" s="1"/>
  <c r="CI16" i="1"/>
  <c r="CJ16" i="1" s="1"/>
  <c r="CN16" i="1"/>
  <c r="CO16" i="1" s="1"/>
  <c r="CS16" i="1"/>
  <c r="CT16" i="1" s="1"/>
  <c r="CX16" i="1"/>
  <c r="CY16" i="1" s="1"/>
  <c r="DC16" i="1"/>
  <c r="DD16" i="1" s="1"/>
  <c r="DH16" i="1"/>
  <c r="DI16" i="1" s="1"/>
  <c r="DM16" i="1"/>
  <c r="DN16" i="1" s="1"/>
  <c r="DR16" i="1"/>
  <c r="DS16" i="1" s="1"/>
  <c r="P17" i="1"/>
  <c r="S17" i="1"/>
  <c r="V17" i="1"/>
  <c r="Y17" i="1"/>
  <c r="BO17" i="1"/>
  <c r="BP17" i="1" s="1"/>
  <c r="BT17" i="1"/>
  <c r="BU17" i="1" s="1"/>
  <c r="BY17" i="1"/>
  <c r="BZ17" i="1" s="1"/>
  <c r="CD17" i="1"/>
  <c r="CE17" i="1" s="1"/>
  <c r="CI17" i="1"/>
  <c r="CJ17" i="1" s="1"/>
  <c r="CN17" i="1"/>
  <c r="CO17" i="1" s="1"/>
  <c r="CS17" i="1"/>
  <c r="CT17" i="1" s="1"/>
  <c r="CX17" i="1"/>
  <c r="CY17" i="1" s="1"/>
  <c r="DC17" i="1"/>
  <c r="DD17" i="1" s="1"/>
  <c r="DH17" i="1"/>
  <c r="DI17" i="1" s="1"/>
  <c r="DM17" i="1"/>
  <c r="DN17" i="1" s="1"/>
  <c r="DR17" i="1"/>
  <c r="DS17" i="1" s="1"/>
  <c r="BO18" i="1"/>
  <c r="BP18" i="1" s="1"/>
  <c r="BT18" i="1"/>
  <c r="BU18" i="1" s="1"/>
  <c r="BY18" i="1"/>
  <c r="BZ18" i="1" s="1"/>
  <c r="CD18" i="1"/>
  <c r="CE18" i="1" s="1"/>
  <c r="CI18" i="1"/>
  <c r="CJ18" i="1" s="1"/>
  <c r="CN18" i="1"/>
  <c r="CO18" i="1" s="1"/>
  <c r="CS18" i="1"/>
  <c r="CT18" i="1" s="1"/>
  <c r="CX18" i="1"/>
  <c r="CY18" i="1" s="1"/>
  <c r="DC18" i="1"/>
  <c r="DD18" i="1" s="1"/>
  <c r="DH18" i="1"/>
  <c r="DI18" i="1" s="1"/>
  <c r="DM18" i="1"/>
  <c r="DN18" i="1" s="1"/>
  <c r="DR18" i="1"/>
  <c r="DS18" i="1"/>
  <c r="P19" i="1"/>
  <c r="S19" i="1"/>
  <c r="V19" i="1"/>
  <c r="Y19" i="1"/>
  <c r="BO19" i="1"/>
  <c r="BP19" i="1" s="1"/>
  <c r="BT19" i="1"/>
  <c r="BU19" i="1" s="1"/>
  <c r="BY19" i="1"/>
  <c r="BZ19" i="1"/>
  <c r="CD19" i="1"/>
  <c r="CE19" i="1" s="1"/>
  <c r="CI19" i="1"/>
  <c r="CJ19" i="1" s="1"/>
  <c r="CN19" i="1"/>
  <c r="CO19" i="1" s="1"/>
  <c r="CS19" i="1"/>
  <c r="CT19" i="1" s="1"/>
  <c r="CX19" i="1"/>
  <c r="CY19" i="1" s="1"/>
  <c r="DC19" i="1"/>
  <c r="DD19" i="1" s="1"/>
  <c r="DH19" i="1"/>
  <c r="DI19" i="1" s="1"/>
  <c r="DM19" i="1"/>
  <c r="DN19" i="1" s="1"/>
  <c r="DR19" i="1"/>
  <c r="DS19" i="1" s="1"/>
  <c r="P20" i="1"/>
  <c r="S20" i="1"/>
  <c r="V20" i="1"/>
  <c r="Y20" i="1"/>
  <c r="BO20" i="1"/>
  <c r="BP20" i="1" s="1"/>
  <c r="BT20" i="1"/>
  <c r="BU20" i="1" s="1"/>
  <c r="BY20" i="1"/>
  <c r="BZ20" i="1" s="1"/>
  <c r="CD20" i="1"/>
  <c r="CE20" i="1" s="1"/>
  <c r="CI20" i="1"/>
  <c r="CJ20" i="1" s="1"/>
  <c r="CN20" i="1"/>
  <c r="CO20" i="1" s="1"/>
  <c r="CS20" i="1"/>
  <c r="CT20" i="1" s="1"/>
  <c r="CX20" i="1"/>
  <c r="CY20" i="1" s="1"/>
  <c r="DC20" i="1"/>
  <c r="DD20" i="1" s="1"/>
  <c r="DH20" i="1"/>
  <c r="DI20" i="1" s="1"/>
  <c r="DM20" i="1"/>
  <c r="DN20" i="1" s="1"/>
  <c r="DR20" i="1"/>
  <c r="DS20" i="1" s="1"/>
  <c r="P21" i="1"/>
  <c r="S21" i="1"/>
  <c r="V21" i="1"/>
  <c r="Y21" i="1"/>
  <c r="BO21" i="1"/>
  <c r="BP21" i="1" s="1"/>
  <c r="BT21" i="1"/>
  <c r="BU21" i="1" s="1"/>
  <c r="BY21" i="1"/>
  <c r="BZ21" i="1" s="1"/>
  <c r="CD21" i="1"/>
  <c r="CE21" i="1" s="1"/>
  <c r="CI21" i="1"/>
  <c r="CJ21" i="1" s="1"/>
  <c r="CN21" i="1"/>
  <c r="CO21" i="1"/>
  <c r="CS21" i="1"/>
  <c r="CT21" i="1" s="1"/>
  <c r="CX21" i="1"/>
  <c r="CY21" i="1" s="1"/>
  <c r="DC21" i="1"/>
  <c r="DD21" i="1" s="1"/>
  <c r="DH21" i="1"/>
  <c r="DI21" i="1" s="1"/>
  <c r="DM21" i="1"/>
  <c r="DN21" i="1"/>
  <c r="DR21" i="1"/>
  <c r="DS21" i="1" s="1"/>
  <c r="P22" i="1"/>
  <c r="S22" i="1"/>
  <c r="V22" i="1"/>
  <c r="Y22" i="1"/>
  <c r="BO22" i="1"/>
  <c r="BP22" i="1" s="1"/>
  <c r="BT22" i="1"/>
  <c r="BU22" i="1" s="1"/>
  <c r="BY22" i="1"/>
  <c r="BZ22" i="1" s="1"/>
  <c r="CD22" i="1"/>
  <c r="CE22" i="1"/>
  <c r="CI22" i="1"/>
  <c r="CJ22" i="1" s="1"/>
  <c r="CN22" i="1"/>
  <c r="CO22" i="1" s="1"/>
  <c r="CS22" i="1"/>
  <c r="CT22" i="1" s="1"/>
  <c r="CX22" i="1"/>
  <c r="CY22" i="1"/>
  <c r="DC22" i="1"/>
  <c r="DD22" i="1"/>
  <c r="DH22" i="1"/>
  <c r="DI22" i="1" s="1"/>
  <c r="DM22" i="1"/>
  <c r="DN22" i="1" s="1"/>
  <c r="DR22" i="1"/>
  <c r="DS22" i="1" s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 s="1"/>
  <c r="CD24" i="1"/>
  <c r="CE24" i="1" s="1"/>
  <c r="CI24" i="1"/>
  <c r="CJ24" i="1"/>
  <c r="CN24" i="1"/>
  <c r="CO24" i="1"/>
  <c r="CS24" i="1"/>
  <c r="CT24" i="1"/>
  <c r="CX24" i="1"/>
  <c r="CY24" i="1" s="1"/>
  <c r="DC24" i="1"/>
  <c r="DD24" i="1"/>
  <c r="DH24" i="1"/>
  <c r="DI24" i="1"/>
  <c r="DM24" i="1"/>
  <c r="DN24" i="1"/>
  <c r="DR24" i="1"/>
  <c r="DS24" i="1" s="1"/>
  <c r="P25" i="1"/>
  <c r="S25" i="1"/>
  <c r="V25" i="1"/>
  <c r="Y25" i="1"/>
  <c r="BO25" i="1"/>
  <c r="BP25" i="1"/>
  <c r="BT25" i="1"/>
  <c r="BU25" i="1" s="1"/>
  <c r="BY25" i="1"/>
  <c r="BZ25" i="1"/>
  <c r="CD25" i="1"/>
  <c r="CE25" i="1"/>
  <c r="CI25" i="1"/>
  <c r="CJ25" i="1"/>
  <c r="CN25" i="1"/>
  <c r="CO25" i="1" s="1"/>
  <c r="CS25" i="1"/>
  <c r="CT25" i="1"/>
  <c r="CX25" i="1"/>
  <c r="CY25" i="1"/>
  <c r="DC25" i="1"/>
  <c r="DD25" i="1"/>
  <c r="DH25" i="1"/>
  <c r="DI25" i="1" s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 s="1"/>
  <c r="CI26" i="1"/>
  <c r="CJ26" i="1"/>
  <c r="CN26" i="1"/>
  <c r="CO26" i="1"/>
  <c r="CS26" i="1"/>
  <c r="CT26" i="1"/>
  <c r="CX26" i="1"/>
  <c r="CY26" i="1" s="1"/>
  <c r="DC26" i="1"/>
  <c r="DD26" i="1"/>
  <c r="DH26" i="1"/>
  <c r="DI26" i="1"/>
  <c r="DM26" i="1"/>
  <c r="DN26" i="1"/>
  <c r="DR26" i="1"/>
  <c r="DS26" i="1" s="1"/>
  <c r="BO27" i="1"/>
  <c r="BP27" i="1"/>
  <c r="BT27" i="1"/>
  <c r="BU27" i="1"/>
  <c r="BY27" i="1"/>
  <c r="BZ27" i="1"/>
  <c r="CD27" i="1"/>
  <c r="CE27" i="1" s="1"/>
  <c r="CI27" i="1"/>
  <c r="CJ27" i="1"/>
  <c r="CN27" i="1"/>
  <c r="CO27" i="1"/>
  <c r="CS27" i="1"/>
  <c r="CT27" i="1"/>
  <c r="CX27" i="1"/>
  <c r="CY27" i="1" s="1"/>
  <c r="DC27" i="1"/>
  <c r="DD27" i="1"/>
  <c r="DH27" i="1"/>
  <c r="DI27" i="1"/>
  <c r="DM27" i="1"/>
  <c r="DN27" i="1"/>
  <c r="DR27" i="1"/>
  <c r="DS27" i="1" s="1"/>
  <c r="BO28" i="1"/>
  <c r="BP28" i="1"/>
  <c r="BT28" i="1"/>
  <c r="BU28" i="1"/>
  <c r="BY28" i="1"/>
  <c r="BZ28" i="1"/>
  <c r="CD28" i="1"/>
  <c r="CE28" i="1" s="1"/>
  <c r="CI28" i="1"/>
  <c r="CJ28" i="1"/>
  <c r="CN28" i="1"/>
  <c r="CO28" i="1"/>
  <c r="CS28" i="1"/>
  <c r="CT28" i="1"/>
  <c r="CX28" i="1"/>
  <c r="CY28" i="1" s="1"/>
  <c r="DC28" i="1"/>
  <c r="DD28" i="1"/>
  <c r="DH28" i="1"/>
  <c r="DI28" i="1"/>
  <c r="DM28" i="1"/>
  <c r="DN28" i="1"/>
  <c r="DR28" i="1"/>
  <c r="DS28" i="1" s="1"/>
  <c r="BO29" i="1"/>
  <c r="BP29" i="1"/>
  <c r="BT29" i="1"/>
  <c r="BU29" i="1"/>
  <c r="BY29" i="1"/>
  <c r="BZ29" i="1"/>
  <c r="CD29" i="1"/>
  <c r="CE29" i="1" s="1"/>
  <c r="CI29" i="1"/>
  <c r="CJ29" i="1"/>
  <c r="CN29" i="1"/>
  <c r="CO29" i="1"/>
  <c r="CS29" i="1"/>
  <c r="CT29" i="1"/>
  <c r="CX29" i="1"/>
  <c r="CY29" i="1" s="1"/>
  <c r="DC29" i="1"/>
  <c r="DD29" i="1"/>
  <c r="DH29" i="1"/>
  <c r="DI29" i="1"/>
  <c r="DM29" i="1"/>
  <c r="DN29" i="1"/>
  <c r="DR29" i="1"/>
  <c r="DS29" i="1" s="1"/>
  <c r="DV32" i="1" l="1"/>
  <c r="DP32" i="1"/>
  <c r="DW32" i="1" s="1"/>
  <c r="DX32" i="1" s="1"/>
  <c r="DO32" i="1"/>
  <c r="DR30" i="1"/>
  <c r="DS30" i="1" s="1"/>
  <c r="DR14" i="1"/>
  <c r="DS14" i="1" s="1"/>
  <c r="DR13" i="1"/>
  <c r="DS13" i="1" s="1"/>
  <c r="DR12" i="1"/>
  <c r="DS12" i="1" s="1"/>
  <c r="DR10" i="1"/>
  <c r="DS10" i="1" s="1"/>
  <c r="DR9" i="1"/>
  <c r="DS9" i="1" s="1"/>
  <c r="DR8" i="1"/>
  <c r="DS8" i="1" s="1"/>
  <c r="DR7" i="1"/>
  <c r="DS7" i="1" s="1"/>
  <c r="DQ16" i="1" l="1"/>
  <c r="DQ17" i="1"/>
  <c r="DQ23" i="1"/>
  <c r="DQ29" i="1"/>
  <c r="DQ21" i="1"/>
  <c r="DQ25" i="1"/>
  <c r="DQ26" i="1"/>
  <c r="DQ24" i="1"/>
  <c r="DQ28" i="1"/>
  <c r="DQ27" i="1"/>
  <c r="DQ18" i="1"/>
  <c r="DQ19" i="1"/>
  <c r="DQ20" i="1"/>
  <c r="DQ22" i="1"/>
  <c r="DQ8" i="1"/>
  <c r="DQ9" i="1"/>
  <c r="DQ13" i="1"/>
  <c r="DQ14" i="1"/>
  <c r="DQ10" i="1"/>
  <c r="DQ30" i="1"/>
  <c r="DQ7" i="1"/>
  <c r="DQ12" i="1"/>
  <c r="DK32" i="1"/>
  <c r="DJ32" i="1"/>
  <c r="DM30" i="1"/>
  <c r="DN30" i="1" s="1"/>
  <c r="DM14" i="1"/>
  <c r="DN14" i="1" s="1"/>
  <c r="DM13" i="1"/>
  <c r="DN13" i="1" s="1"/>
  <c r="DM12" i="1"/>
  <c r="DN12" i="1" s="1"/>
  <c r="DM10" i="1"/>
  <c r="DN10" i="1" s="1"/>
  <c r="DM9" i="1"/>
  <c r="DN9" i="1" s="1"/>
  <c r="DM8" i="1"/>
  <c r="DN8" i="1" s="1"/>
  <c r="DN7" i="1"/>
  <c r="DM7" i="1"/>
  <c r="DQ32" i="1" l="1"/>
  <c r="DR32" i="1"/>
  <c r="DS32" i="1" s="1"/>
  <c r="DL23" i="1"/>
  <c r="DL18" i="1"/>
  <c r="DL20" i="1"/>
  <c r="DL24" i="1"/>
  <c r="DL28" i="1"/>
  <c r="DL26" i="1"/>
  <c r="DL27" i="1"/>
  <c r="DL19" i="1"/>
  <c r="DL21" i="1"/>
  <c r="DL22" i="1"/>
  <c r="DL25" i="1"/>
  <c r="DL16" i="1"/>
  <c r="DL17" i="1"/>
  <c r="DL29" i="1"/>
  <c r="DL9" i="1"/>
  <c r="DL7" i="1"/>
  <c r="DL12" i="1"/>
  <c r="DL14" i="1"/>
  <c r="DL30" i="1"/>
  <c r="DL10" i="1"/>
  <c r="DL8" i="1"/>
  <c r="DL13" i="1"/>
  <c r="DF32" i="1"/>
  <c r="DE32" i="1"/>
  <c r="DH30" i="1"/>
  <c r="DI30" i="1" s="1"/>
  <c r="DH14" i="1"/>
  <c r="DI14" i="1" s="1"/>
  <c r="DH13" i="1"/>
  <c r="DI13" i="1" s="1"/>
  <c r="DH12" i="1"/>
  <c r="DI12" i="1" s="1"/>
  <c r="DH10" i="1"/>
  <c r="DI10" i="1" s="1"/>
  <c r="DH9" i="1"/>
  <c r="DI9" i="1" s="1"/>
  <c r="DH8" i="1"/>
  <c r="DI8" i="1" s="1"/>
  <c r="DH7" i="1"/>
  <c r="DI7" i="1" s="1"/>
  <c r="DG27" i="1" l="1"/>
  <c r="DG18" i="1"/>
  <c r="DG19" i="1"/>
  <c r="DG20" i="1"/>
  <c r="DG21" i="1"/>
  <c r="DG22" i="1"/>
  <c r="DG24" i="1"/>
  <c r="DG25" i="1"/>
  <c r="DG26" i="1"/>
  <c r="DG16" i="1"/>
  <c r="DG17" i="1"/>
  <c r="DG23" i="1"/>
  <c r="DG29" i="1"/>
  <c r="DG28" i="1"/>
  <c r="DM32" i="1"/>
  <c r="DN32" i="1" s="1"/>
  <c r="DL32" i="1"/>
  <c r="DG10" i="1"/>
  <c r="DG13" i="1"/>
  <c r="DG7" i="1"/>
  <c r="DG12" i="1"/>
  <c r="DG8" i="1"/>
  <c r="DG9" i="1"/>
  <c r="DG14" i="1"/>
  <c r="DG30" i="1"/>
  <c r="CZ32" i="1"/>
  <c r="DA32" i="1"/>
  <c r="DH32" i="1" l="1"/>
  <c r="DI32" i="1" s="1"/>
  <c r="DB16" i="1"/>
  <c r="DB28" i="1"/>
  <c r="DB29" i="1"/>
  <c r="DB27" i="1"/>
  <c r="DB18" i="1"/>
  <c r="DB19" i="1"/>
  <c r="DB20" i="1"/>
  <c r="DB21" i="1"/>
  <c r="DB22" i="1"/>
  <c r="DB23" i="1"/>
  <c r="DB24" i="1"/>
  <c r="DB25" i="1"/>
  <c r="DB26" i="1"/>
  <c r="DB17" i="1"/>
  <c r="DG32" i="1"/>
  <c r="DC30" i="1"/>
  <c r="DD30" i="1" s="1"/>
  <c r="DC14" i="1"/>
  <c r="DD14" i="1" s="1"/>
  <c r="DC13" i="1"/>
  <c r="DD13" i="1" s="1"/>
  <c r="DC12" i="1"/>
  <c r="DD12" i="1" s="1"/>
  <c r="DC10" i="1"/>
  <c r="DD10" i="1" s="1"/>
  <c r="DC9" i="1"/>
  <c r="DD9" i="1" s="1"/>
  <c r="DC8" i="1"/>
  <c r="DD8" i="1" s="1"/>
  <c r="DC7" i="1"/>
  <c r="DD7" i="1" s="1"/>
  <c r="DB12" i="1" l="1"/>
  <c r="DB14" i="1"/>
  <c r="DB9" i="1"/>
  <c r="DB10" i="1"/>
  <c r="DB7" i="1"/>
  <c r="DB8" i="1"/>
  <c r="DB13" i="1"/>
  <c r="DB30" i="1"/>
  <c r="CV32" i="1"/>
  <c r="CU32" i="1"/>
  <c r="CX30" i="1"/>
  <c r="CY30" i="1" s="1"/>
  <c r="CX14" i="1"/>
  <c r="CY14" i="1" s="1"/>
  <c r="CX13" i="1"/>
  <c r="CY13" i="1" s="1"/>
  <c r="CX12" i="1"/>
  <c r="CY12" i="1" s="1"/>
  <c r="CX10" i="1"/>
  <c r="CY10" i="1" s="1"/>
  <c r="CX9" i="1"/>
  <c r="CY9" i="1" s="1"/>
  <c r="CX8" i="1"/>
  <c r="CY8" i="1" s="1"/>
  <c r="CX7" i="1"/>
  <c r="CY7" i="1" s="1"/>
  <c r="CW28" i="1" l="1"/>
  <c r="CW27" i="1"/>
  <c r="CW16" i="1"/>
  <c r="CW18" i="1"/>
  <c r="CW19" i="1"/>
  <c r="CW20" i="1"/>
  <c r="CW21" i="1"/>
  <c r="CW22" i="1"/>
  <c r="CW24" i="1"/>
  <c r="CW25" i="1"/>
  <c r="CW26" i="1"/>
  <c r="CW17" i="1"/>
  <c r="CW23" i="1"/>
  <c r="CW29" i="1"/>
  <c r="CW9" i="1"/>
  <c r="CW10" i="1"/>
  <c r="DB32" i="1"/>
  <c r="DC32" i="1"/>
  <c r="DD32" i="1" s="1"/>
  <c r="CW7" i="1"/>
  <c r="CW12" i="1"/>
  <c r="CW8" i="1"/>
  <c r="CW13" i="1"/>
  <c r="CW30" i="1"/>
  <c r="CW14" i="1"/>
  <c r="CQ32" i="1"/>
  <c r="CP32" i="1"/>
  <c r="CS30" i="1"/>
  <c r="CT30" i="1" s="1"/>
  <c r="CS14" i="1"/>
  <c r="CT14" i="1" s="1"/>
  <c r="CS13" i="1"/>
  <c r="CT13" i="1" s="1"/>
  <c r="CS12" i="1"/>
  <c r="CT12" i="1" s="1"/>
  <c r="CS10" i="1"/>
  <c r="CT10" i="1" s="1"/>
  <c r="CS9" i="1"/>
  <c r="CT9" i="1" s="1"/>
  <c r="CS8" i="1"/>
  <c r="CT8" i="1" s="1"/>
  <c r="CS7" i="1"/>
  <c r="CT7" i="1" s="1"/>
  <c r="CR10" i="1" l="1"/>
  <c r="CR18" i="1"/>
  <c r="CR19" i="1"/>
  <c r="CR20" i="1"/>
  <c r="CR21" i="1"/>
  <c r="CR22" i="1"/>
  <c r="CR24" i="1"/>
  <c r="CR25" i="1"/>
  <c r="CR26" i="1"/>
  <c r="CR16" i="1"/>
  <c r="CR17" i="1"/>
  <c r="CR29" i="1"/>
  <c r="CR27" i="1"/>
  <c r="CR23" i="1"/>
  <c r="CR28" i="1"/>
  <c r="CW32" i="1"/>
  <c r="CX32" i="1"/>
  <c r="CY32" i="1" s="1"/>
  <c r="CR8" i="1"/>
  <c r="CR7" i="1"/>
  <c r="CR13" i="1"/>
  <c r="CR14" i="1"/>
  <c r="CR9" i="1"/>
  <c r="CR30" i="1"/>
  <c r="CR12" i="1"/>
  <c r="CL32" i="1"/>
  <c r="CK32" i="1"/>
  <c r="CS32" i="1" l="1"/>
  <c r="CT32" i="1" s="1"/>
  <c r="CM27" i="1"/>
  <c r="CM23" i="1"/>
  <c r="CM28" i="1"/>
  <c r="CM29" i="1"/>
  <c r="CM18" i="1"/>
  <c r="CM19" i="1"/>
  <c r="CM20" i="1"/>
  <c r="CM21" i="1"/>
  <c r="CM22" i="1"/>
  <c r="CM24" i="1"/>
  <c r="CM25" i="1"/>
  <c r="CM26" i="1"/>
  <c r="CM16" i="1"/>
  <c r="CM17" i="1"/>
  <c r="CR32" i="1"/>
  <c r="CM30" i="1"/>
  <c r="CN30" i="1"/>
  <c r="CO30" i="1" s="1"/>
  <c r="CN14" i="1"/>
  <c r="CO14" i="1" s="1"/>
  <c r="CN13" i="1"/>
  <c r="CO13" i="1" s="1"/>
  <c r="CN12" i="1"/>
  <c r="CO12" i="1" s="1"/>
  <c r="CN10" i="1"/>
  <c r="CO10" i="1" s="1"/>
  <c r="CN9" i="1"/>
  <c r="CO9" i="1" s="1"/>
  <c r="CN8" i="1"/>
  <c r="CO8" i="1" s="1"/>
  <c r="CN7" i="1"/>
  <c r="CO7" i="1" s="1"/>
  <c r="CG32" i="1"/>
  <c r="CF32" i="1"/>
  <c r="CI30" i="1"/>
  <c r="CJ30" i="1" s="1"/>
  <c r="CI14" i="1"/>
  <c r="CJ14" i="1" s="1"/>
  <c r="CI13" i="1"/>
  <c r="CJ13" i="1" s="1"/>
  <c r="CI12" i="1"/>
  <c r="CJ12" i="1" s="1"/>
  <c r="CI10" i="1"/>
  <c r="CJ10" i="1" s="1"/>
  <c r="CI9" i="1"/>
  <c r="CJ9" i="1" s="1"/>
  <c r="CI8" i="1"/>
  <c r="CJ8" i="1" s="1"/>
  <c r="CI7" i="1"/>
  <c r="CJ7" i="1" s="1"/>
  <c r="CB32" i="1"/>
  <c r="CA32" i="1"/>
  <c r="CD30" i="1"/>
  <c r="CE30" i="1" s="1"/>
  <c r="CD14" i="1"/>
  <c r="CE14" i="1" s="1"/>
  <c r="CD13" i="1"/>
  <c r="CE13" i="1" s="1"/>
  <c r="CD12" i="1"/>
  <c r="CE12" i="1" s="1"/>
  <c r="CD10" i="1"/>
  <c r="CE10" i="1" s="1"/>
  <c r="CD9" i="1"/>
  <c r="CE9" i="1" s="1"/>
  <c r="CD8" i="1"/>
  <c r="CE8" i="1" s="1"/>
  <c r="CD7" i="1"/>
  <c r="CE7" i="1" s="1"/>
  <c r="BW32" i="1"/>
  <c r="BY7" i="1"/>
  <c r="BZ7" i="1" s="1"/>
  <c r="BV32" i="1"/>
  <c r="BY30" i="1"/>
  <c r="BZ30" i="1" s="1"/>
  <c r="BY14" i="1"/>
  <c r="BZ14" i="1" s="1"/>
  <c r="BY13" i="1"/>
  <c r="BZ13" i="1" s="1"/>
  <c r="BY12" i="1"/>
  <c r="BZ12" i="1" s="1"/>
  <c r="BY10" i="1"/>
  <c r="BZ10" i="1" s="1"/>
  <c r="BY9" i="1"/>
  <c r="BZ9" i="1" s="1"/>
  <c r="BY8" i="1"/>
  <c r="BZ8" i="1" s="1"/>
  <c r="BR32" i="1"/>
  <c r="BQ32" i="1"/>
  <c r="BT30" i="1"/>
  <c r="BU30" i="1" s="1"/>
  <c r="BT14" i="1"/>
  <c r="BU14" i="1" s="1"/>
  <c r="BT13" i="1"/>
  <c r="BU13" i="1" s="1"/>
  <c r="BT12" i="1"/>
  <c r="BU12" i="1" s="1"/>
  <c r="BT10" i="1"/>
  <c r="BU10" i="1" s="1"/>
  <c r="BT9" i="1"/>
  <c r="BU9" i="1" s="1"/>
  <c r="BT8" i="1"/>
  <c r="BU8" i="1" s="1"/>
  <c r="BT7" i="1"/>
  <c r="BU7" i="1" s="1"/>
  <c r="BO30" i="1"/>
  <c r="BP30" i="1" s="1"/>
  <c r="BO14" i="1"/>
  <c r="BP14" i="1" s="1"/>
  <c r="BO13" i="1"/>
  <c r="BP13" i="1" s="1"/>
  <c r="BO12" i="1"/>
  <c r="BP12" i="1" s="1"/>
  <c r="BO10" i="1"/>
  <c r="BP10" i="1" s="1"/>
  <c r="BO9" i="1"/>
  <c r="BP9" i="1" s="1"/>
  <c r="BO8" i="1"/>
  <c r="BP8" i="1" s="1"/>
  <c r="BO7" i="1"/>
  <c r="BP7" i="1" s="1"/>
  <c r="BM32" i="1"/>
  <c r="BL32" i="1"/>
  <c r="AM32" i="1"/>
  <c r="AL32" i="1"/>
  <c r="AJ32" i="1"/>
  <c r="AI32" i="1"/>
  <c r="AG32" i="1"/>
  <c r="AF32" i="1"/>
  <c r="AD32" i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S12" i="1"/>
  <c r="P13" i="1"/>
  <c r="S13" i="1"/>
  <c r="S7" i="1"/>
  <c r="S9" i="1"/>
  <c r="S10" i="1"/>
  <c r="S8" i="1"/>
  <c r="L32" i="1"/>
  <c r="K32" i="1"/>
  <c r="I32" i="1"/>
  <c r="F32" i="1"/>
  <c r="C32" i="1"/>
  <c r="H32" i="1"/>
  <c r="E32" i="1"/>
  <c r="P7" i="1"/>
  <c r="P9" i="1"/>
  <c r="P10" i="1"/>
  <c r="P8" i="1"/>
  <c r="B32" i="1"/>
  <c r="J15" i="1" l="1"/>
  <c r="J20" i="1"/>
  <c r="J22" i="1"/>
  <c r="J24" i="1"/>
  <c r="J26" i="1"/>
  <c r="J19" i="1"/>
  <c r="J21" i="1"/>
  <c r="J23" i="1"/>
  <c r="J25" i="1"/>
  <c r="J16" i="1"/>
  <c r="J17" i="1"/>
  <c r="AH15" i="1"/>
  <c r="AH28" i="1"/>
  <c r="AH27" i="1"/>
  <c r="AH17" i="1"/>
  <c r="AH18" i="1"/>
  <c r="AH19" i="1"/>
  <c r="AH20" i="1"/>
  <c r="AH21" i="1"/>
  <c r="AH22" i="1"/>
  <c r="AH23" i="1"/>
  <c r="AH24" i="1"/>
  <c r="AH25" i="1"/>
  <c r="AH26" i="1"/>
  <c r="AH16" i="1"/>
  <c r="BS27" i="1"/>
  <c r="BS18" i="1"/>
  <c r="BS19" i="1"/>
  <c r="BS20" i="1"/>
  <c r="BS21" i="1"/>
  <c r="BS22" i="1"/>
  <c r="BS24" i="1"/>
  <c r="BS25" i="1"/>
  <c r="BS26" i="1"/>
  <c r="BS16" i="1"/>
  <c r="BS17" i="1"/>
  <c r="BS29" i="1"/>
  <c r="BS23" i="1"/>
  <c r="BS28" i="1"/>
  <c r="AK15" i="1"/>
  <c r="AK28" i="1"/>
  <c r="AK18" i="1"/>
  <c r="AK19" i="1"/>
  <c r="AK21" i="1"/>
  <c r="AK23" i="1"/>
  <c r="AK24" i="1"/>
  <c r="AK25" i="1"/>
  <c r="AK22" i="1"/>
  <c r="AK27" i="1"/>
  <c r="AK20" i="1"/>
  <c r="AK26" i="1"/>
  <c r="AK16" i="1"/>
  <c r="AK17" i="1"/>
  <c r="AN27" i="1"/>
  <c r="AN15" i="1"/>
  <c r="AN28" i="1"/>
  <c r="AN18" i="1"/>
  <c r="AN19" i="1"/>
  <c r="AN20" i="1"/>
  <c r="AN21" i="1"/>
  <c r="AN22" i="1"/>
  <c r="AN23" i="1"/>
  <c r="AN24" i="1"/>
  <c r="AN25" i="1"/>
  <c r="AN26" i="1"/>
  <c r="AN16" i="1"/>
  <c r="AN17" i="1"/>
  <c r="CC7" i="1"/>
  <c r="CC24" i="1"/>
  <c r="CC25" i="1"/>
  <c r="CC16" i="1"/>
  <c r="CC17" i="1"/>
  <c r="CC23" i="1"/>
  <c r="CC29" i="1"/>
  <c r="CC26" i="1"/>
  <c r="CC28" i="1"/>
  <c r="CC27" i="1"/>
  <c r="CC18" i="1"/>
  <c r="CC19" i="1"/>
  <c r="CC20" i="1"/>
  <c r="CC21" i="1"/>
  <c r="CC22" i="1"/>
  <c r="M7" i="1"/>
  <c r="M15" i="1"/>
  <c r="M19" i="1"/>
  <c r="M20" i="1"/>
  <c r="M21" i="1"/>
  <c r="M22" i="1"/>
  <c r="M23" i="1"/>
  <c r="M24" i="1"/>
  <c r="M25" i="1"/>
  <c r="M26" i="1"/>
  <c r="M16" i="1"/>
  <c r="M17" i="1"/>
  <c r="D26" i="1"/>
  <c r="D19" i="1"/>
  <c r="D20" i="1"/>
  <c r="D21" i="1"/>
  <c r="D22" i="1"/>
  <c r="D23" i="1"/>
  <c r="D24" i="1"/>
  <c r="D25" i="1"/>
  <c r="D16" i="1"/>
  <c r="D17" i="1"/>
  <c r="D15" i="1"/>
  <c r="AE10" i="1"/>
  <c r="AE15" i="1"/>
  <c r="AE19" i="1"/>
  <c r="AE20" i="1"/>
  <c r="AE21" i="1"/>
  <c r="AE22" i="1"/>
  <c r="AE23" i="1"/>
  <c r="AE24" i="1"/>
  <c r="AE25" i="1"/>
  <c r="AE26" i="1"/>
  <c r="AE16" i="1"/>
  <c r="AE17" i="1"/>
  <c r="BN28" i="1"/>
  <c r="BN29" i="1"/>
  <c r="BN27" i="1"/>
  <c r="BN18" i="1"/>
  <c r="BN19" i="1"/>
  <c r="BN20" i="1"/>
  <c r="BN21" i="1"/>
  <c r="BN22" i="1"/>
  <c r="BN23" i="1"/>
  <c r="BN24" i="1"/>
  <c r="BN25" i="1"/>
  <c r="BN26" i="1"/>
  <c r="BN16" i="1"/>
  <c r="BN17" i="1"/>
  <c r="CH27" i="1"/>
  <c r="CH26" i="1"/>
  <c r="CH29" i="1"/>
  <c r="CH18" i="1"/>
  <c r="CH19" i="1"/>
  <c r="CH20" i="1"/>
  <c r="CH21" i="1"/>
  <c r="CH22" i="1"/>
  <c r="CH23" i="1"/>
  <c r="CH24" i="1"/>
  <c r="CH25" i="1"/>
  <c r="CH28" i="1"/>
  <c r="CH16" i="1"/>
  <c r="CH17" i="1"/>
  <c r="BX23" i="1"/>
  <c r="BX27" i="1"/>
  <c r="BX20" i="1"/>
  <c r="BX28" i="1"/>
  <c r="BX18" i="1"/>
  <c r="BX26" i="1"/>
  <c r="BX19" i="1"/>
  <c r="BX21" i="1"/>
  <c r="BX22" i="1"/>
  <c r="BX24" i="1"/>
  <c r="BX25" i="1"/>
  <c r="BX16" i="1"/>
  <c r="BX17" i="1"/>
  <c r="BX29" i="1"/>
  <c r="G7" i="1"/>
  <c r="G15" i="1"/>
  <c r="G17" i="1"/>
  <c r="G16" i="1"/>
  <c r="G19" i="1"/>
  <c r="G20" i="1"/>
  <c r="G21" i="1"/>
  <c r="G22" i="1"/>
  <c r="G23" i="1"/>
  <c r="G24" i="1"/>
  <c r="G25" i="1"/>
  <c r="G26" i="1"/>
  <c r="CC9" i="1"/>
  <c r="CC30" i="1"/>
  <c r="CC12" i="1"/>
  <c r="CC13" i="1"/>
  <c r="CC14" i="1"/>
  <c r="CH13" i="1"/>
  <c r="CC8" i="1"/>
  <c r="CC10" i="1"/>
  <c r="BX30" i="1"/>
  <c r="J13" i="1"/>
  <c r="BN7" i="1"/>
  <c r="BX13" i="1"/>
  <c r="J8" i="1"/>
  <c r="BN30" i="1"/>
  <c r="BN8" i="1"/>
  <c r="J7" i="1"/>
  <c r="G9" i="1"/>
  <c r="G11" i="1"/>
  <c r="J12" i="1"/>
  <c r="G12" i="1"/>
  <c r="BO32" i="1"/>
  <c r="BP32" i="1" s="1"/>
  <c r="G8" i="1"/>
  <c r="D11" i="1"/>
  <c r="AN8" i="1"/>
  <c r="AK11" i="1"/>
  <c r="AN11" i="1"/>
  <c r="BN9" i="1"/>
  <c r="BS9" i="1"/>
  <c r="CH12" i="1"/>
  <c r="BN10" i="1"/>
  <c r="BS14" i="1"/>
  <c r="BS10" i="1"/>
  <c r="S32" i="1"/>
  <c r="BS13" i="1"/>
  <c r="BN12" i="1"/>
  <c r="BN14" i="1"/>
  <c r="J10" i="1"/>
  <c r="J11" i="1"/>
  <c r="BS7" i="1"/>
  <c r="J9" i="1"/>
  <c r="AE13" i="1"/>
  <c r="CH7" i="1"/>
  <c r="BS30" i="1"/>
  <c r="AE12" i="1"/>
  <c r="BN13" i="1"/>
  <c r="BT32" i="1"/>
  <c r="BU32" i="1" s="1"/>
  <c r="CH9" i="1"/>
  <c r="BS8" i="1"/>
  <c r="BY32" i="1"/>
  <c r="BZ32" i="1" s="1"/>
  <c r="BS12" i="1"/>
  <c r="AK12" i="1"/>
  <c r="AK8" i="1"/>
  <c r="V32" i="1"/>
  <c r="AK13" i="1"/>
  <c r="M11" i="1"/>
  <c r="AK7" i="1"/>
  <c r="AK9" i="1"/>
  <c r="AK10" i="1"/>
  <c r="AH10" i="1"/>
  <c r="Y32" i="1"/>
  <c r="AH9" i="1"/>
  <c r="CH10" i="1"/>
  <c r="AH13" i="1"/>
  <c r="P32" i="1"/>
  <c r="CH8" i="1"/>
  <c r="AH11" i="1"/>
  <c r="AH12" i="1"/>
  <c r="CI32" i="1"/>
  <c r="CJ32" i="1" s="1"/>
  <c r="CH14" i="1"/>
  <c r="M8" i="1"/>
  <c r="AH8" i="1"/>
  <c r="G13" i="1"/>
  <c r="AH7" i="1"/>
  <c r="CH30" i="1"/>
  <c r="G10" i="1"/>
  <c r="CM13" i="1"/>
  <c r="M13" i="1"/>
  <c r="AN9" i="1"/>
  <c r="M10" i="1"/>
  <c r="AE7" i="1"/>
  <c r="BX9" i="1"/>
  <c r="D13" i="1"/>
  <c r="AN12" i="1"/>
  <c r="AN13" i="1"/>
  <c r="AE8" i="1"/>
  <c r="BX8" i="1"/>
  <c r="AE9" i="1"/>
  <c r="CM12" i="1"/>
  <c r="D10" i="1"/>
  <c r="BX12" i="1"/>
  <c r="M12" i="1"/>
  <c r="CM8" i="1"/>
  <c r="CM9" i="1"/>
  <c r="M9" i="1"/>
  <c r="D8" i="1"/>
  <c r="BX14" i="1"/>
  <c r="D7" i="1"/>
  <c r="D9" i="1"/>
  <c r="AN7" i="1"/>
  <c r="CM14" i="1"/>
  <c r="BX10" i="1"/>
  <c r="AN10" i="1"/>
  <c r="AE11" i="1"/>
  <c r="CM10" i="1"/>
  <c r="CD32" i="1"/>
  <c r="CE32" i="1" s="1"/>
  <c r="BX7" i="1"/>
  <c r="D12" i="1"/>
  <c r="CM7" i="1"/>
  <c r="CN32" i="1"/>
  <c r="CO32" i="1" s="1"/>
  <c r="CC32" i="1" l="1"/>
  <c r="J32" i="1"/>
  <c r="BS32" i="1"/>
  <c r="BN32" i="1"/>
  <c r="CH32" i="1"/>
  <c r="AK32" i="1"/>
  <c r="G32" i="1"/>
  <c r="AH32" i="1"/>
  <c r="M32" i="1"/>
  <c r="AN32" i="1"/>
  <c r="CM32" i="1"/>
  <c r="AE32" i="1"/>
  <c r="BX32" i="1"/>
  <c r="D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<sst xmlns="http://schemas.openxmlformats.org/spreadsheetml/2006/main" count="544" uniqueCount="192">
  <si>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</si>
  <si>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</si>
  <si>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</si>
  <si>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</si>
  <si>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</si>
  <si>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</si>
  <si>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</si>
  <si>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</si>
  <si>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</si>
  <si>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</si>
  <si>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</si>
  <si>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</si>
  <si>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</si>
  <si>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</si>
  <si>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</si>
  <si>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</si>
  <si>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</si>
  <si>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</si>
  <si>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</si>
  <si>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</si>
  <si>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</si>
  <si>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</si>
  <si>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</si>
  <si>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</si>
  <si>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</si>
  <si>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</si>
  <si>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</si>
  <si>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</si>
  <si>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</si>
  <si>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</si>
  <si>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</si>
  <si>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</si>
  <si>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</si>
  <si>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</si>
  <si>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</si>
  <si>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</si>
  <si>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</si>
  <si>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</si>
  <si>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</si>
  <si>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</si>
  <si>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</si>
  <si>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</si>
  <si>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</si>
  <si>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</si>
  <si>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</si>
  <si>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</si>
  <si>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</si>
  <si>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</si>
  <si>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</si>
  <si>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</si>
  <si>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</si>
  <si>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</si>
  <si>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</si>
  <si>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</si>
  <si>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</si>
  <si>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</si>
  <si>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</si>
  <si>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</si>
  <si>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</si>
  <si>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</si>
  <si>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</si>
  <si>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</si>
  <si>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</si>
  <si>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</si>
  <si>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</si>
  <si>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</si>
  <si>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</si>
  <si>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</si>
  <si>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</si>
  <si>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</si>
  <si>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</si>
  <si>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</si>
  <si>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</si>
  <si>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</si>
  <si>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</si>
  <si>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</si>
  <si>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</si>
  <si>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</si>
  <si>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</si>
  <si>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</si>
  <si>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</si>
  <si>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</si>
  <si>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</si>
  <si>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</si>
  <si>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</si>
  <si>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</si>
  <si>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</si>
  <si>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</si>
  <si>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</si>
  <si>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</si>
  <si>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</si>
  <si>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</si>
  <si>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</si>
  <si>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</si>
  <si>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</si>
  <si>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</si>
  <si>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</si>
  <si>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</si>
  <si>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</si>
  <si>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</si>
  <si>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</si>
  <si>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</si>
  <si>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</si>
  <si>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</si>
  <si>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</si>
  <si>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</si>
  <si>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</si>
  <si>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</si>
  <si>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</si>
  <si>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</si>
  <si>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</si>
  <si>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</si>
  <si>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</si>
  <si>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</si>
  <si>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</si>
  <si>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</si>
  <si>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</si>
  <si>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 คิง ไว (เอเชีย)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</si>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</sst>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</numFmts>
  <fonts count="35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50">
    <xf numFmtId="0" fontId="0" fillId="0" borderId="0"/>
    <xf numFmtId="165" fontId="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3" fillId="0" borderId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31" fillId="0" borderId="0"/>
    <xf numFmtId="165" fontId="10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/>
    <xf numFmtId="43" fontId="16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13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5" fillId="0" borderId="0"/>
    <xf numFmtId="0" fontId="30" fillId="0" borderId="0"/>
    <xf numFmtId="0" fontId="33" fillId="0" borderId="0"/>
    <xf numFmtId="0" fontId="26" fillId="0" borderId="0"/>
    <xf numFmtId="0" fontId="31" fillId="0" borderId="0"/>
    <xf numFmtId="0" fontId="12" fillId="0" borderId="0" applyNumberFormat="0" applyFont="0" applyFill="0" applyBorder="0" applyProtection="0"/>
    <xf numFmtId="0" fontId="13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16" fillId="0" borderId="0"/>
    <xf numFmtId="0" fontId="13" fillId="0" borderId="0"/>
    <xf numFmtId="0" fontId="21" fillId="0" borderId="0"/>
    <xf numFmtId="0" fontId="1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67" fontId="4" fillId="0" borderId="0">
      <alignment vertical="center"/>
    </xf>
    <xf numFmtId="9" fontId="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43" fontId="16" fillId="0" borderId="0" applyFont="0" applyFill="0" applyBorder="0" applyAlignment="0" applyProtection="0"/>
    <xf numFmtId="0" fontId="16" fillId="0" borderId="0"/>
    <xf numFmtId="0" fontId="10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1" fillId="0" borderId="0"/>
    <xf numFmtId="43" fontId="2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/>
    <xf numFmtId="0" fontId="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1" fillId="0" borderId="0"/>
    <xf numFmtId="43" fontId="13" fillId="0" borderId="0"/>
    <xf numFmtId="0" fontId="2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1" fillId="0" borderId="0"/>
    <xf numFmtId="43" fontId="13" fillId="0" borderId="0"/>
    <xf numFmtId="0" fontId="1" fillId="0" borderId="0"/>
  </cellStyleXfs>
  <cellXfs count="145">
    <xf numFmtId="0" fontId="0" fillId="0" borderId="0" xfId="0"/>
    <xf numFmtId="0" fontId="5" fillId="0" borderId="0" xfId="0" applyNumberFormat="1" applyFont="1" applyAlignment="1">
      <alignment horizontal="center"/>
    </xf>
    <xf numFmtId="0" fontId="6" fillId="0" borderId="0" xfId="0" applyFont="1" applyAlignment="1"/>
    <xf numFmtId="0" fontId="6" fillId="0" borderId="1" xfId="0" applyFont="1" applyBorder="1" applyAlignment="1">
      <alignment horizontal="left"/>
    </xf>
    <xf numFmtId="3" fontId="6" fillId="0" borderId="0" xfId="0" applyNumberFormat="1" applyFont="1" applyBorder="1" applyAlignment="1">
      <alignment horizontal="left"/>
    </xf>
    <xf numFmtId="165" fontId="6" fillId="0" borderId="0" xfId="1" applyFont="1" applyBorder="1" applyAlignment="1"/>
    <xf numFmtId="0" fontId="6" fillId="0" borderId="0" xfId="0" applyFont="1" applyBorder="1"/>
    <xf numFmtId="0" fontId="6" fillId="0" borderId="0" xfId="0" applyFont="1"/>
    <xf numFmtId="0" fontId="6" fillId="0" borderId="2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165" fontId="7" fillId="0" borderId="5" xfId="1" applyFont="1" applyFill="1" applyBorder="1" applyAlignment="1">
      <alignment horizontal="center" vertical="center"/>
    </xf>
    <xf numFmtId="166" fontId="7" fillId="0" borderId="6" xfId="106" applyNumberFormat="1" applyFont="1" applyFill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/>
    </xf>
    <xf numFmtId="166" fontId="7" fillId="0" borderId="8" xfId="106" applyNumberFormat="1" applyFont="1" applyFill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166" fontId="7" fillId="2" borderId="6" xfId="106" applyNumberFormat="1" applyFont="1" applyFill="1" applyBorder="1" applyAlignment="1">
      <alignment horizontal="center" vertical="center"/>
    </xf>
    <xf numFmtId="166" fontId="7" fillId="2" borderId="10" xfId="106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/>
    </xf>
    <xf numFmtId="3" fontId="6" fillId="0" borderId="12" xfId="0" applyNumberFormat="1" applyFont="1" applyBorder="1" applyAlignment="1">
      <alignment horizontal="center"/>
    </xf>
    <xf numFmtId="168" fontId="6" fillId="0" borderId="13" xfId="1" applyNumberFormat="1" applyFont="1" applyBorder="1" applyAlignment="1">
      <alignment horizontal="center" vertical="center"/>
    </xf>
    <xf numFmtId="166" fontId="6" fillId="0" borderId="14" xfId="106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/>
    </xf>
    <xf numFmtId="166" fontId="6" fillId="2" borderId="14" xfId="106" applyNumberFormat="1" applyFont="1" applyFill="1" applyBorder="1" applyAlignment="1">
      <alignment horizontal="center" vertical="center"/>
    </xf>
    <xf numFmtId="166" fontId="6" fillId="2" borderId="15" xfId="106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3" fontId="8" fillId="0" borderId="0" xfId="106" applyNumberFormat="1" applyFont="1" applyFill="1" applyBorder="1" applyAlignment="1">
      <alignment horizontal="center" vertical="center"/>
    </xf>
    <xf numFmtId="165" fontId="6" fillId="0" borderId="16" xfId="1" applyFont="1" applyFill="1" applyBorder="1" applyAlignment="1">
      <alignment vertical="center"/>
    </xf>
    <xf numFmtId="10" fontId="6" fillId="0" borderId="6" xfId="107" applyNumberFormat="1" applyFont="1" applyBorder="1" applyAlignment="1">
      <alignment horizontal="center"/>
    </xf>
    <xf numFmtId="3" fontId="8" fillId="0" borderId="4" xfId="106" applyNumberFormat="1" applyFont="1" applyFill="1" applyBorder="1" applyAlignment="1">
      <alignment horizontal="center" vertical="center"/>
    </xf>
    <xf numFmtId="10" fontId="6" fillId="0" borderId="6" xfId="107" applyNumberFormat="1" applyFont="1" applyBorder="1"/>
    <xf numFmtId="165" fontId="6" fillId="2" borderId="17" xfId="1" applyFont="1" applyFill="1" applyBorder="1"/>
    <xf numFmtId="10" fontId="6" fillId="2" borderId="6" xfId="107" applyNumberFormat="1" applyFont="1" applyFill="1" applyBorder="1" applyAlignment="1">
      <alignment horizontal="center"/>
    </xf>
    <xf numFmtId="166" fontId="8" fillId="0" borderId="3" xfId="106" applyNumberFormat="1" applyFont="1" applyFill="1" applyBorder="1" applyAlignment="1">
      <alignment horizontal="left" vertical="center"/>
    </xf>
    <xf numFmtId="3" fontId="9" fillId="0" borderId="0" xfId="0" applyNumberFormat="1" applyFont="1" applyAlignment="1">
      <alignment horizontal="left"/>
    </xf>
    <xf numFmtId="165" fontId="6" fillId="0" borderId="0" xfId="1" applyFont="1" applyAlignment="1"/>
    <xf numFmtId="0" fontId="9" fillId="0" borderId="0" xfId="0" applyFont="1" applyAlignment="1">
      <alignment horizontal="left"/>
    </xf>
    <xf numFmtId="0" fontId="6" fillId="0" borderId="18" xfId="0" applyFont="1" applyBorder="1" applyAlignment="1"/>
    <xf numFmtId="0" fontId="6" fillId="0" borderId="19" xfId="0" applyFont="1" applyBorder="1" applyAlignment="1"/>
    <xf numFmtId="169" fontId="7" fillId="0" borderId="16" xfId="1" applyNumberFormat="1" applyFont="1" applyBorder="1" applyAlignment="1">
      <alignment horizontal="center" vertical="center"/>
    </xf>
    <xf numFmtId="0" fontId="5" fillId="0" borderId="0" xfId="0" applyNumberFormat="1" applyFont="1" applyAlignment="1"/>
    <xf numFmtId="3" fontId="6" fillId="0" borderId="20" xfId="0" applyNumberFormat="1" applyFont="1" applyBorder="1" applyAlignment="1"/>
    <xf numFmtId="165" fontId="7" fillId="0" borderId="19" xfId="1" quotePrefix="1" applyFont="1" applyBorder="1" applyAlignment="1"/>
    <xf numFmtId="166" fontId="7" fillId="0" borderId="7" xfId="106" applyNumberFormat="1" applyFont="1" applyFill="1" applyBorder="1" applyAlignment="1">
      <alignment horizontal="center" vertical="center"/>
    </xf>
    <xf numFmtId="166" fontId="7" fillId="0" borderId="0" xfId="106" applyNumberFormat="1" applyFont="1" applyFill="1" applyBorder="1" applyAlignment="1">
      <alignment horizontal="center" vertical="center"/>
    </xf>
    <xf numFmtId="166" fontId="6" fillId="0" borderId="1" xfId="106" applyNumberFormat="1" applyFont="1" applyFill="1" applyBorder="1" applyAlignment="1">
      <alignment horizontal="center" vertical="center"/>
    </xf>
    <xf numFmtId="10" fontId="6" fillId="0" borderId="0" xfId="107" applyNumberFormat="1" applyFont="1" applyBorder="1"/>
    <xf numFmtId="0" fontId="11" fillId="0" borderId="0" xfId="0" applyFont="1" applyAlignment="1">
      <alignment horizontal="left"/>
    </xf>
    <xf numFmtId="0" fontId="10" fillId="0" borderId="0" xfId="115" applyFont="1" applyAlignment="1"/>
    <xf numFmtId="0" fontId="10" fillId="0" borderId="0" xfId="115" applyAlignment="1"/>
    <xf numFmtId="166" fontId="17" fillId="0" borderId="0" xfId="106" applyNumberFormat="1" applyFont="1" applyFill="1" applyBorder="1" applyAlignment="1">
      <alignment horizontal="left" vertical="center"/>
    </xf>
    <xf numFmtId="0" fontId="10" fillId="0" borderId="0" xfId="115" applyFill="1"/>
    <xf numFmtId="0" fontId="6" fillId="0" borderId="0" xfId="0" applyFont="1" applyFill="1"/>
    <xf numFmtId="0" fontId="6" fillId="0" borderId="0" xfId="0" applyFont="1" applyFill="1" applyAlignment="1"/>
    <xf numFmtId="3" fontId="7" fillId="0" borderId="9" xfId="0" applyNumberFormat="1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center"/>
    </xf>
    <xf numFmtId="169" fontId="7" fillId="0" borderId="16" xfId="1" applyNumberFormat="1" applyFont="1" applyFill="1" applyBorder="1" applyAlignment="1">
      <alignment horizontal="center" vertical="center"/>
    </xf>
    <xf numFmtId="3" fontId="6" fillId="0" borderId="12" xfId="0" applyNumberFormat="1" applyFont="1" applyFill="1" applyBorder="1" applyAlignment="1">
      <alignment horizontal="center"/>
    </xf>
    <xf numFmtId="168" fontId="6" fillId="0" borderId="13" xfId="1" applyNumberFormat="1" applyFont="1" applyFill="1" applyBorder="1" applyAlignment="1">
      <alignment horizontal="center" vertical="center"/>
    </xf>
    <xf numFmtId="10" fontId="6" fillId="0" borderId="6" xfId="107" applyNumberFormat="1" applyFont="1" applyFill="1" applyBorder="1"/>
    <xf numFmtId="10" fontId="6" fillId="0" borderId="21" xfId="107" applyNumberFormat="1" applyFont="1" applyBorder="1"/>
    <xf numFmtId="10" fontId="6" fillId="0" borderId="21" xfId="107" applyNumberFormat="1" applyFont="1" applyFill="1" applyBorder="1"/>
    <xf numFmtId="166" fontId="19" fillId="0" borderId="0" xfId="106" applyNumberFormat="1" applyFont="1" applyFill="1" applyBorder="1" applyAlignment="1">
      <alignment horizontal="left" vertical="center"/>
    </xf>
    <xf numFmtId="165" fontId="6" fillId="0" borderId="16" xfId="1" applyFont="1" applyBorder="1"/>
    <xf numFmtId="3" fontId="8" fillId="0" borderId="22" xfId="106" applyNumberFormat="1" applyFont="1" applyFill="1" applyBorder="1" applyAlignment="1">
      <alignment horizontal="center" vertical="center"/>
    </xf>
    <xf numFmtId="3" fontId="8" fillId="0" borderId="17" xfId="106" applyNumberFormat="1" applyFont="1" applyFill="1" applyBorder="1" applyAlignment="1">
      <alignment horizontal="center" vertical="center"/>
    </xf>
    <xf numFmtId="165" fontId="6" fillId="0" borderId="5" xfId="1" applyFont="1" applyBorder="1"/>
    <xf numFmtId="10" fontId="6" fillId="0" borderId="23" xfId="107" applyNumberFormat="1" applyFont="1" applyBorder="1"/>
    <xf numFmtId="10" fontId="6" fillId="0" borderId="24" xfId="107" applyNumberFormat="1" applyFont="1" applyBorder="1"/>
    <xf numFmtId="10" fontId="6" fillId="0" borderId="16" xfId="107" applyNumberFormat="1" applyFont="1" applyBorder="1"/>
    <xf numFmtId="165" fontId="6" fillId="0" borderId="25" xfId="1" applyFont="1" applyBorder="1"/>
    <xf numFmtId="3" fontId="20" fillId="0" borderId="24" xfId="106" applyNumberFormat="1" applyFont="1" applyFill="1" applyBorder="1" applyAlignment="1">
      <alignment horizontal="center" vertical="center"/>
    </xf>
    <xf numFmtId="0" fontId="21" fillId="0" borderId="24" xfId="0" applyFont="1" applyBorder="1" applyAlignment="1">
      <alignment horizontal="center"/>
    </xf>
    <xf numFmtId="4" fontId="21" fillId="0" borderId="16" xfId="0" applyNumberFormat="1" applyFont="1" applyBorder="1"/>
    <xf numFmtId="0" fontId="21" fillId="0" borderId="22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10" fontId="6" fillId="0" borderId="25" xfId="107" applyNumberFormat="1" applyFont="1" applyBorder="1"/>
    <xf numFmtId="10" fontId="6" fillId="0" borderId="21" xfId="107" applyNumberFormat="1" applyFont="1" applyBorder="1" applyAlignment="1">
      <alignment horizontal="center"/>
    </xf>
    <xf numFmtId="3" fontId="20" fillId="0" borderId="17" xfId="106" applyNumberFormat="1" applyFont="1" applyFill="1" applyBorder="1" applyAlignment="1">
      <alignment horizontal="center" vertical="center"/>
    </xf>
    <xf numFmtId="166" fontId="7" fillId="3" borderId="10" xfId="106" applyNumberFormat="1" applyFont="1" applyFill="1" applyBorder="1" applyAlignment="1">
      <alignment horizontal="center" vertical="center"/>
    </xf>
    <xf numFmtId="166" fontId="7" fillId="3" borderId="6" xfId="106" applyNumberFormat="1" applyFont="1" applyFill="1" applyBorder="1" applyAlignment="1">
      <alignment horizontal="center" vertical="center"/>
    </xf>
    <xf numFmtId="166" fontId="6" fillId="3" borderId="15" xfId="106" applyNumberFormat="1" applyFont="1" applyFill="1" applyBorder="1" applyAlignment="1">
      <alignment horizontal="center" vertical="center"/>
    </xf>
    <xf numFmtId="166" fontId="6" fillId="3" borderId="14" xfId="106" applyNumberFormat="1" applyFont="1" applyFill="1" applyBorder="1" applyAlignment="1">
      <alignment horizontal="center" vertical="center"/>
    </xf>
    <xf numFmtId="165" fontId="6" fillId="3" borderId="17" xfId="1" applyFont="1" applyFill="1" applyBorder="1"/>
    <xf numFmtId="10" fontId="6" fillId="3" borderId="6" xfId="107" applyNumberFormat="1" applyFont="1" applyFill="1" applyBorder="1" applyAlignment="1">
      <alignment horizontal="center"/>
    </xf>
    <xf numFmtId="10" fontId="6" fillId="3" borderId="21" xfId="107" applyNumberFormat="1" applyFont="1" applyFill="1" applyBorder="1" applyAlignment="1">
      <alignment horizontal="center"/>
    </xf>
    <xf numFmtId="166" fontId="8" fillId="4" borderId="3" xfId="106" applyNumberFormat="1" applyFont="1" applyFill="1" applyBorder="1" applyAlignment="1">
      <alignment horizontal="left" vertical="center"/>
    </xf>
    <xf numFmtId="169" fontId="7" fillId="0" borderId="16" xfId="10" applyNumberFormat="1" applyFont="1" applyBorder="1" applyAlignment="1">
      <alignment horizontal="center" vertical="center"/>
    </xf>
    <xf numFmtId="10" fontId="6" fillId="0" borderId="26" xfId="107" applyNumberFormat="1" applyFont="1" applyBorder="1"/>
    <xf numFmtId="165" fontId="6" fillId="2" borderId="27" xfId="1" applyFont="1" applyFill="1" applyBorder="1"/>
    <xf numFmtId="10" fontId="6" fillId="2" borderId="28" xfId="107" applyNumberFormat="1" applyFont="1" applyFill="1" applyBorder="1" applyAlignment="1">
      <alignment horizontal="center"/>
    </xf>
    <xf numFmtId="10" fontId="6" fillId="0" borderId="19" xfId="107" applyNumberFormat="1" applyFont="1" applyBorder="1"/>
    <xf numFmtId="165" fontId="6" fillId="0" borderId="29" xfId="10" applyFont="1" applyBorder="1" applyAlignment="1"/>
    <xf numFmtId="165" fontId="6" fillId="0" borderId="25" xfId="1" applyFont="1" applyFill="1" applyBorder="1" applyAlignment="1">
      <alignment vertical="center"/>
    </xf>
    <xf numFmtId="166" fontId="8" fillId="0" borderId="0" xfId="106" applyNumberFormat="1" applyFont="1" applyFill="1" applyBorder="1" applyAlignment="1">
      <alignment horizontal="left" vertical="center"/>
    </xf>
    <xf numFmtId="167" fontId="7" fillId="0" borderId="29" xfId="106" applyFont="1" applyFill="1" applyBorder="1" applyAlignment="1">
      <alignment horizontal="center" vertical="center"/>
    </xf>
    <xf numFmtId="3" fontId="6" fillId="0" borderId="20" xfId="106" applyNumberFormat="1" applyFont="1" applyFill="1" applyBorder="1" applyAlignment="1">
      <alignment horizontal="center" vertical="center"/>
    </xf>
    <xf numFmtId="165" fontId="6" fillId="0" borderId="27" xfId="1" applyFont="1" applyBorder="1" applyAlignment="1"/>
    <xf numFmtId="10" fontId="6" fillId="0" borderId="18" xfId="0" applyNumberFormat="1" applyFont="1" applyBorder="1" applyAlignment="1">
      <alignment horizontal="center"/>
    </xf>
    <xf numFmtId="3" fontId="6" fillId="0" borderId="19" xfId="106" applyNumberFormat="1" applyFont="1" applyFill="1" applyBorder="1" applyAlignment="1">
      <alignment horizontal="center" vertical="center"/>
    </xf>
    <xf numFmtId="0" fontId="6" fillId="0" borderId="19" xfId="0" applyNumberFormat="1" applyFont="1" applyBorder="1" applyAlignment="1">
      <alignment horizontal="center"/>
    </xf>
    <xf numFmtId="165" fontId="6" fillId="0" borderId="26" xfId="0" applyNumberFormat="1" applyFont="1" applyBorder="1" applyAlignment="1">
      <alignment horizontal="center"/>
    </xf>
    <xf numFmtId="10" fontId="6" fillId="0" borderId="28" xfId="0" applyNumberFormat="1" applyFont="1" applyBorder="1" applyAlignment="1">
      <alignment horizontal="center"/>
    </xf>
    <xf numFmtId="10" fontId="6" fillId="0" borderId="18" xfId="0" applyNumberFormat="1" applyFont="1" applyBorder="1"/>
    <xf numFmtId="10" fontId="6" fillId="0" borderId="19" xfId="0" applyNumberFormat="1" applyFont="1" applyBorder="1" applyAlignment="1">
      <alignment horizontal="center"/>
    </xf>
    <xf numFmtId="3" fontId="6" fillId="0" borderId="32" xfId="106" applyNumberFormat="1" applyFont="1" applyFill="1" applyBorder="1" applyAlignment="1">
      <alignment horizontal="center" vertical="center"/>
    </xf>
    <xf numFmtId="10" fontId="6" fillId="0" borderId="18" xfId="107" applyNumberFormat="1" applyFont="1" applyBorder="1"/>
    <xf numFmtId="165" fontId="6" fillId="0" borderId="27" xfId="1" applyFont="1" applyFill="1" applyBorder="1" applyAlignment="1"/>
    <xf numFmtId="10" fontId="6" fillId="0" borderId="18" xfId="107" applyNumberFormat="1" applyFont="1" applyFill="1" applyBorder="1"/>
    <xf numFmtId="165" fontId="6" fillId="3" borderId="32" xfId="1" applyFont="1" applyFill="1" applyBorder="1"/>
    <xf numFmtId="10" fontId="6" fillId="3" borderId="28" xfId="107" applyNumberFormat="1" applyFont="1" applyFill="1" applyBorder="1" applyAlignment="1">
      <alignment horizontal="center"/>
    </xf>
    <xf numFmtId="165" fontId="6" fillId="0" borderId="27" xfId="10" applyFont="1" applyBorder="1" applyAlignment="1"/>
    <xf numFmtId="165" fontId="6" fillId="2" borderId="33" xfId="1" applyFont="1" applyFill="1" applyBorder="1"/>
    <xf numFmtId="10" fontId="6" fillId="0" borderId="28" xfId="107" applyNumberFormat="1" applyFont="1" applyBorder="1"/>
    <xf numFmtId="165" fontId="6" fillId="0" borderId="19" xfId="10" applyFont="1" applyBorder="1" applyAlignment="1"/>
    <xf numFmtId="10" fontId="6" fillId="5" borderId="28" xfId="107" applyNumberFormat="1" applyFont="1" applyFill="1" applyBorder="1" applyAlignment="1">
      <alignment horizontal="center"/>
    </xf>
    <xf numFmtId="0" fontId="14" fillId="0" borderId="0" xfId="45" applyFont="1"/>
    <xf numFmtId="0" fontId="15" fillId="0" borderId="0" xfId="45" applyFont="1" applyAlignment="1">
      <alignment horizontal="center"/>
    </xf>
    <xf numFmtId="0" fontId="15" fillId="0" borderId="0" xfId="45" applyFont="1"/>
    <xf numFmtId="0" fontId="13" fillId="0" borderId="0" xfId="45" applyFont="1"/>
    <xf numFmtId="0" fontId="13" fillId="0" borderId="0" xfId="45" applyFont="1" applyAlignment="1">
      <alignment horizontal="center"/>
    </xf>
    <xf numFmtId="0" fontId="13" fillId="0" borderId="0" xfId="45" applyFont="1" applyAlignment="1">
      <alignment wrapText="1"/>
    </xf>
    <xf numFmtId="0" fontId="18" fillId="0" borderId="0" xfId="126" applyFont="1"/>
    <xf numFmtId="0" fontId="3" fillId="0" borderId="0" xfId="126"/>
    <xf numFmtId="0" fontId="3" fillId="0" borderId="0" xfId="126" applyFont="1" applyAlignment="1">
      <alignment horizontal="left"/>
    </xf>
    <xf numFmtId="0" fontId="3" fillId="0" borderId="0" xfId="126" applyFill="1"/>
    <xf numFmtId="0" fontId="34" fillId="0" borderId="0" xfId="0" applyFont="1" applyAlignment="1">
      <alignment horizontal="center"/>
    </xf>
    <xf numFmtId="43" fontId="6" fillId="0" borderId="0" xfId="0" applyNumberFormat="1" applyFont="1"/>
    <xf numFmtId="17" fontId="7" fillId="0" borderId="20" xfId="0" quotePrefix="1" applyNumberFormat="1" applyFont="1" applyBorder="1" applyAlignment="1">
      <alignment horizontal="center"/>
    </xf>
    <xf numFmtId="17" fontId="7" fillId="0" borderId="19" xfId="0" quotePrefix="1" applyNumberFormat="1" applyFont="1" applyBorder="1" applyAlignment="1">
      <alignment horizontal="center"/>
    </xf>
    <xf numFmtId="17" fontId="7" fillId="0" borderId="18" xfId="0" quotePrefix="1" applyNumberFormat="1" applyFont="1" applyBorder="1" applyAlignment="1">
      <alignment horizontal="center"/>
    </xf>
    <xf numFmtId="166" fontId="7" fillId="2" borderId="30" xfId="106" applyNumberFormat="1" applyFont="1" applyFill="1" applyBorder="1" applyAlignment="1">
      <alignment horizontal="center" vertical="center"/>
    </xf>
    <xf numFmtId="166" fontId="7" fillId="2" borderId="31" xfId="106" applyNumberFormat="1" applyFont="1" applyFill="1" applyBorder="1" applyAlignment="1">
      <alignment horizontal="center" vertical="center"/>
    </xf>
    <xf numFmtId="3" fontId="7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7" fillId="0" borderId="20" xfId="0" quotePrefix="1" applyNumberFormat="1" applyFont="1" applyBorder="1" applyAlignment="1">
      <alignment horizontal="center"/>
    </xf>
    <xf numFmtId="3" fontId="7" fillId="0" borderId="19" xfId="0" quotePrefix="1" applyNumberFormat="1" applyFont="1" applyBorder="1" applyAlignment="1">
      <alignment horizontal="center"/>
    </xf>
    <xf numFmtId="3" fontId="7" fillId="0" borderId="20" xfId="0" applyNumberFormat="1" applyFont="1" applyFill="1" applyBorder="1" applyAlignment="1">
      <alignment horizontal="center"/>
    </xf>
    <xf numFmtId="3" fontId="7" fillId="0" borderId="19" xfId="0" applyNumberFormat="1" applyFont="1" applyFill="1" applyBorder="1" applyAlignment="1">
      <alignment horizontal="center"/>
    </xf>
    <xf numFmtId="3" fontId="7" fillId="0" borderId="20" xfId="0" applyNumberFormat="1" applyFont="1" applyBorder="1" applyAlignment="1">
      <alignment horizontal="center"/>
    </xf>
    <xf numFmtId="3" fontId="7" fillId="0" borderId="19" xfId="0" applyNumberFormat="1" applyFont="1" applyBorder="1" applyAlignment="1">
      <alignment horizontal="center"/>
    </xf>
    <xf numFmtId="3" fontId="7" fillId="0" borderId="18" xfId="0" applyNumberFormat="1" applyFont="1" applyBorder="1" applyAlignment="1">
      <alignment horizontal="center"/>
    </xf>
    <xf numFmtId="166" fontId="7" fillId="3" borderId="30" xfId="106" applyNumberFormat="1" applyFont="1" applyFill="1" applyBorder="1" applyAlignment="1">
      <alignment horizontal="center" vertical="center"/>
    </xf>
    <xf numFmtId="166" fontId="7" fillId="3" borderId="31" xfId="106" applyNumberFormat="1" applyFont="1" applyFill="1" applyBorder="1" applyAlignment="1">
      <alignment horizontal="center" vertical="center"/>
    </xf>
  </cellXfs>
  <cellStyles count="150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4" xfId="142" xr:uid="{79D3E018-4DD5-43F4-8525-AC8A3584AD4F}"/>
    <cellStyle name="Comma 2 3" xfId="14" xr:uid="{00000000-0005-0000-0000-00000D000000}"/>
    <cellStyle name="Comma 2 4" xfId="15" xr:uid="{00000000-0005-0000-0000-00000E000000}"/>
    <cellStyle name="Comma 2 6" xfId="124" xr:uid="{9E4C3177-4B2A-4CB9-8777-ECC39986E64A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3" xfId="131" xr:uid="{31BB0B98-A455-4533-BCCB-08A004098B29}"/>
    <cellStyle name="Comma 4 2 2 2 4" xfId="140" xr:uid="{87A5FB4F-A6CE-4BFB-AB7F-910595FCB16C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L40"/>
  <sheetViews>
    <sheetView tabSelected="1" zoomScale="70" zoomScaleNormal="70" workbookViewId="0">
      <pane xSplit="1" ySplit="6" topLeftCell="EW7" activePane="bottomRight" state="frozen"/>
      <selection pane="topRight" activeCell="B1" sqref="B1"/>
      <selection pane="bottomLeft" activeCell="A8" sqref="A8"/>
      <selection pane="bottomRight" activeCell="FI2" sqref="FI2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2" width="13.5703125" style="7" customWidth="1"/>
    <col min="163" max="164" width="9.140625" style="7"/>
    <col min="165" max="165" width="17.7109375" style="7" customWidth="1"/>
    <col min="166" max="166" width="9.140625" style="7"/>
    <col min="167" max="167" width="14.85546875" style="7" bestFit="1" customWidth="1"/>
    <col min="168" max="16384" width="9.140625" style="7"/>
  </cols>
  <sheetData>
    <row r="1" spans="1:168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168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168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34" t="s">
        <v>25</v>
      </c>
      <c r="L3" s="135"/>
      <c r="M3" s="135"/>
      <c r="N3" s="134" t="s">
        <v>26</v>
      </c>
      <c r="O3" s="135"/>
      <c r="P3" s="135"/>
      <c r="Q3" s="136" t="s">
        <v>28</v>
      </c>
      <c r="R3" s="137"/>
      <c r="S3" s="137"/>
      <c r="T3" s="140" t="s">
        <v>29</v>
      </c>
      <c r="U3" s="137"/>
      <c r="V3" s="137"/>
      <c r="W3" s="140" t="s">
        <v>30</v>
      </c>
      <c r="X3" s="137"/>
      <c r="Y3" s="137"/>
      <c r="Z3" s="138" t="s">
        <v>85</v>
      </c>
      <c r="AA3" s="139"/>
      <c r="AB3" s="139"/>
      <c r="AC3" s="136" t="s">
        <v>87</v>
      </c>
      <c r="AD3" s="141"/>
      <c r="AE3" s="142"/>
      <c r="AF3" s="140" t="s">
        <v>95</v>
      </c>
      <c r="AG3" s="141"/>
      <c r="AH3" s="141"/>
      <c r="AI3" s="140" t="s">
        <v>106</v>
      </c>
      <c r="AJ3" s="141"/>
      <c r="AK3" s="141"/>
      <c r="AL3" s="140" t="s">
        <v>107</v>
      </c>
      <c r="AM3" s="141"/>
      <c r="AN3" s="141"/>
      <c r="AO3" s="140" t="s">
        <v>108</v>
      </c>
      <c r="AP3" s="141"/>
      <c r="AQ3" s="141"/>
      <c r="AR3" s="140" t="s">
        <v>111</v>
      </c>
      <c r="AS3" s="141"/>
      <c r="AT3" s="141"/>
      <c r="AU3" s="141"/>
      <c r="AV3" s="142"/>
      <c r="AW3" s="136" t="s">
        <v>113</v>
      </c>
      <c r="AX3" s="141"/>
      <c r="AY3" s="141"/>
      <c r="AZ3" s="141"/>
      <c r="BA3" s="142"/>
      <c r="BB3" s="136" t="s">
        <v>145</v>
      </c>
      <c r="BC3" s="141"/>
      <c r="BD3" s="141"/>
      <c r="BE3" s="141"/>
      <c r="BF3" s="142"/>
      <c r="BG3" s="129" t="s">
        <v>165</v>
      </c>
      <c r="BH3" s="130"/>
      <c r="BI3" s="130"/>
      <c r="BJ3" s="130"/>
      <c r="BK3" s="131"/>
      <c r="BL3" s="129" t="s">
        <v>166</v>
      </c>
      <c r="BM3" s="130"/>
      <c r="BN3" s="130"/>
      <c r="BO3" s="130"/>
      <c r="BP3" s="131"/>
      <c r="BQ3" s="129" t="s">
        <v>167</v>
      </c>
      <c r="BR3" s="130"/>
      <c r="BS3" s="130"/>
      <c r="BT3" s="130"/>
      <c r="BU3" s="131"/>
      <c r="BV3" s="129" t="s">
        <v>168</v>
      </c>
      <c r="BW3" s="130"/>
      <c r="BX3" s="130"/>
      <c r="BY3" s="130"/>
      <c r="BZ3" s="131"/>
      <c r="CA3" s="129" t="s">
        <v>169</v>
      </c>
      <c r="CB3" s="130"/>
      <c r="CC3" s="130"/>
      <c r="CD3" s="130"/>
      <c r="CE3" s="131"/>
      <c r="CF3" s="129" t="s">
        <v>170</v>
      </c>
      <c r="CG3" s="130"/>
      <c r="CH3" s="130"/>
      <c r="CI3" s="130"/>
      <c r="CJ3" s="131"/>
      <c r="CK3" s="129" t="s">
        <v>171</v>
      </c>
      <c r="CL3" s="130"/>
      <c r="CM3" s="130"/>
      <c r="CN3" s="130"/>
      <c r="CO3" s="131"/>
      <c r="CP3" s="129" t="s">
        <v>172</v>
      </c>
      <c r="CQ3" s="130"/>
      <c r="CR3" s="130"/>
      <c r="CS3" s="130"/>
      <c r="CT3" s="131"/>
      <c r="CU3" s="129" t="s">
        <v>173</v>
      </c>
      <c r="CV3" s="130"/>
      <c r="CW3" s="130"/>
      <c r="CX3" s="130"/>
      <c r="CY3" s="131"/>
      <c r="CZ3" s="129" t="s">
        <v>174</v>
      </c>
      <c r="DA3" s="130"/>
      <c r="DB3" s="130"/>
      <c r="DC3" s="130"/>
      <c r="DD3" s="131"/>
      <c r="DE3" s="129" t="s">
        <v>175</v>
      </c>
      <c r="DF3" s="130"/>
      <c r="DG3" s="130"/>
      <c r="DH3" s="130"/>
      <c r="DI3" s="131"/>
      <c r="DJ3" s="129" t="s">
        <v>176</v>
      </c>
      <c r="DK3" s="130"/>
      <c r="DL3" s="130"/>
      <c r="DM3" s="130"/>
      <c r="DN3" s="131"/>
      <c r="DO3" s="129" t="s">
        <v>177</v>
      </c>
      <c r="DP3" s="130"/>
      <c r="DQ3" s="130"/>
      <c r="DR3" s="130"/>
      <c r="DS3" s="131"/>
      <c r="DT3" s="129" t="s">
        <v>178</v>
      </c>
      <c r="DU3" s="130"/>
      <c r="DV3" s="130"/>
      <c r="DW3" s="130"/>
      <c r="DX3" s="131"/>
      <c r="DY3" s="129" t="s">
        <v>184</v>
      </c>
      <c r="DZ3" s="130"/>
      <c r="EA3" s="130"/>
      <c r="EB3" s="130"/>
      <c r="EC3" s="131"/>
      <c r="ED3" s="129" t="s">
        <v>185</v>
      </c>
      <c r="EE3" s="130"/>
      <c r="EF3" s="130"/>
      <c r="EG3" s="130"/>
      <c r="EH3" s="131"/>
      <c r="EI3" s="129" t="s">
        <v>186</v>
      </c>
      <c r="EJ3" s="130"/>
      <c r="EK3" s="130"/>
      <c r="EL3" s="130"/>
      <c r="EM3" s="131"/>
      <c r="EN3" s="129" t="s">
        <v>187</v>
      </c>
      <c r="EO3" s="130"/>
      <c r="EP3" s="130"/>
      <c r="EQ3" s="130"/>
      <c r="ER3" s="131"/>
      <c r="ES3" s="129" t="s">
        <v>188</v>
      </c>
      <c r="ET3" s="130"/>
      <c r="EU3" s="130"/>
      <c r="EV3" s="130"/>
      <c r="EW3" s="131"/>
      <c r="EX3" s="129" t="s">
        <v>189</v>
      </c>
      <c r="EY3" s="130"/>
      <c r="EZ3" s="130"/>
      <c r="FA3" s="130"/>
      <c r="FB3" s="131"/>
      <c r="FC3" s="129" t="s">
        <v>190</v>
      </c>
      <c r="FD3" s="130"/>
      <c r="FE3" s="130"/>
      <c r="FF3" s="130"/>
      <c r="FG3" s="131"/>
      <c r="FH3" s="129" t="s">
        <v>191</v>
      </c>
      <c r="FI3" s="130"/>
      <c r="FJ3" s="130"/>
      <c r="FK3" s="130"/>
      <c r="FL3" s="131"/>
    </row>
    <row r="4" spans="1:168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43" t="s">
        <v>4</v>
      </c>
      <c r="AV4" s="144"/>
      <c r="AW4" s="15" t="s">
        <v>1</v>
      </c>
      <c r="AX4" s="11" t="s">
        <v>2</v>
      </c>
      <c r="AY4" s="14" t="s">
        <v>3</v>
      </c>
      <c r="AZ4" s="143" t="s">
        <v>4</v>
      </c>
      <c r="BA4" s="144"/>
      <c r="BB4" s="15" t="s">
        <v>1</v>
      </c>
      <c r="BC4" s="11" t="s">
        <v>2</v>
      </c>
      <c r="BD4" s="14" t="s">
        <v>3</v>
      </c>
      <c r="BE4" s="143" t="s">
        <v>4</v>
      </c>
      <c r="BF4" s="144"/>
      <c r="BG4" s="15" t="s">
        <v>1</v>
      </c>
      <c r="BH4" s="11" t="s">
        <v>2</v>
      </c>
      <c r="BI4" s="14" t="s">
        <v>3</v>
      </c>
      <c r="BJ4" s="143" t="s">
        <v>4</v>
      </c>
      <c r="BK4" s="144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  <c r="FH4" s="15" t="s">
        <v>1</v>
      </c>
      <c r="FI4" s="11" t="s">
        <v>2</v>
      </c>
      <c r="FJ4" s="14" t="s">
        <v>3</v>
      </c>
      <c r="FK4" s="132" t="s">
        <v>4</v>
      </c>
      <c r="FL4" s="133"/>
    </row>
    <row r="5" spans="1:168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86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  <c r="FH5" s="10" t="s">
        <v>8</v>
      </c>
      <c r="FI5" s="88">
        <v>45565</v>
      </c>
      <c r="FJ5" s="12" t="s">
        <v>5</v>
      </c>
      <c r="FK5" s="18" t="s">
        <v>6</v>
      </c>
      <c r="FL5" s="17" t="s">
        <v>7</v>
      </c>
    </row>
    <row r="6" spans="1:168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  <c r="FH6" s="20"/>
      <c r="FI6" s="21" t="s">
        <v>9</v>
      </c>
      <c r="FJ6" s="22"/>
      <c r="FK6" s="25" t="s">
        <v>9</v>
      </c>
      <c r="FL6" s="24"/>
    </row>
    <row r="7" spans="1:168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  <c r="FH7" s="127">
        <v>127</v>
      </c>
      <c r="FI7" s="74">
        <v>186016666003.67435</v>
      </c>
      <c r="FJ7" s="31">
        <f>FI7/FI$32</f>
        <v>0.14174079122261748</v>
      </c>
      <c r="FK7" s="32">
        <f>IF(FI7&lt;0,"Error",IF(AND(FD7=0,FI7&gt;0),"New Comer",FI7-FD7))</f>
        <v>8578536785.9737244</v>
      </c>
      <c r="FL7" s="33">
        <f>IF(AND(FD7=0,FI7=0),"-",IF(FD7=0,"",FK7/FD7))</f>
        <v>4.8346636789934998E-2</v>
      </c>
    </row>
    <row r="8" spans="1:168">
      <c r="A8" s="34" t="s">
        <v>90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  <c r="FH8" s="127">
        <v>136</v>
      </c>
      <c r="FI8" s="74">
        <v>142767609419.69992</v>
      </c>
      <c r="FJ8" s="31">
        <f>FI8/FI$32</f>
        <v>0.10878591878272974</v>
      </c>
      <c r="FK8" s="32">
        <f>IF(FI8&lt;0,"Error",IF(AND(FD8=0,FI8&gt;0),"New Comer",FI8-FD8))</f>
        <v>1790030340.6699219</v>
      </c>
      <c r="FL8" s="33">
        <f>IF(AND(FD8=0,FI8=0),"-",IF(FD8=0,"",FK8/FD8))</f>
        <v>1.2697269681914857E-2</v>
      </c>
    </row>
    <row r="9" spans="1:168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  <c r="FH9" s="127">
        <v>98</v>
      </c>
      <c r="FI9" s="74">
        <v>240004603827.02005</v>
      </c>
      <c r="FJ9" s="31">
        <f>FI9/FI$32</f>
        <v>0.18287846553943027</v>
      </c>
      <c r="FK9" s="32">
        <f>IF(FI9&lt;0,"Error",IF(AND(FD9=0,FI9&gt;0),"New Comer",FI9-FD9))</f>
        <v>2389704938.5</v>
      </c>
      <c r="FL9" s="33">
        <f>IF(AND(FD9=0,FI9=0),"-",IF(FD9=0,"",FK9/FD9))</f>
        <v>1.0057050082626171E-2</v>
      </c>
    </row>
    <row r="10" spans="1:168">
      <c r="A10" s="34" t="s">
        <v>147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  <c r="FH10" s="127">
        <v>65</v>
      </c>
      <c r="FI10" s="74">
        <v>42891423084.630005</v>
      </c>
      <c r="FJ10" s="31">
        <f>FI10/FI$32</f>
        <v>3.2682363227386359E-2</v>
      </c>
      <c r="FK10" s="32">
        <f>IF(FI10&lt;0,"Error",IF(AND(FD10=0,FI10&gt;0),"New Comer",FI10-FD10))</f>
        <v>3534853729.3899994</v>
      </c>
      <c r="FL10" s="33">
        <f>IF(AND(FD10=0,FI10=0),"-",IF(FD10=0,"",FK10/FD10))</f>
        <v>8.9816104078679376E-2</v>
      </c>
    </row>
    <row r="11" spans="1:168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  <c r="FH11" s="76"/>
      <c r="FI11" s="74"/>
      <c r="FJ11" s="69"/>
      <c r="FK11" s="32"/>
      <c r="FL11" s="33"/>
    </row>
    <row r="12" spans="1:168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  <c r="FH12" s="76">
        <v>72</v>
      </c>
      <c r="FI12" s="74">
        <v>29880062450.530006</v>
      </c>
      <c r="FJ12" s="31">
        <f>FI12/FI$32</f>
        <v>2.2767979797227889E-2</v>
      </c>
      <c r="FK12" s="32">
        <f>IF(FI12&lt;0,"Error",IF(AND(FD12=0,FI12&gt;0),"New Comer",FI12-FD12))</f>
        <v>1107852908.3600082</v>
      </c>
      <c r="FL12" s="33">
        <f>IF(AND(FD12=0,FI12=0),"-",IF(FD12=0,"",FK12/FD12))</f>
        <v>3.8504269431803045E-2</v>
      </c>
    </row>
    <row r="13" spans="1:168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  <c r="FH13" s="76">
        <v>239</v>
      </c>
      <c r="FI13" s="74">
        <v>200988150823.52991</v>
      </c>
      <c r="FJ13" s="31">
        <f>FI13/FI$32</f>
        <v>0.15314874809945891</v>
      </c>
      <c r="FK13" s="32">
        <f>IF(FI13&lt;0,"Error",IF(AND(FD13=0,FI13&gt;0),"New Comer",FI13-FD13))</f>
        <v>15742861532.049866</v>
      </c>
      <c r="FL13" s="33">
        <f>IF(AND(FD13=0,FI13=0),"-",IF(FD13=0,"",FK13/FD13))</f>
        <v>8.4983869723557523E-2</v>
      </c>
    </row>
    <row r="14" spans="1:168">
      <c r="A14" s="34" t="s">
        <v>148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  <c r="FH14" s="76">
        <v>74</v>
      </c>
      <c r="FI14" s="74">
        <v>113346613793.41005</v>
      </c>
      <c r="FJ14" s="31">
        <f>FI14/FI$32</f>
        <v>8.6367738260425778E-2</v>
      </c>
      <c r="FK14" s="32">
        <f>IF(FI14&lt;0,"Error",IF(AND(FD14=0,FI14&gt;0),"New Comer",FI14-FD14))</f>
        <v>3620321210.9599762</v>
      </c>
      <c r="FL14" s="33">
        <f>IF(AND(FD14=0,FI14=0),"-",IF(FD14=0,"",FK14/FD14))</f>
        <v>3.2994108574657344E-2</v>
      </c>
    </row>
    <row r="15" spans="1:168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2">AG15/AG$32</f>
        <v>2.0395942769178305E-2</v>
      </c>
      <c r="AI15" s="66">
        <v>37</v>
      </c>
      <c r="AJ15" s="64">
        <v>32752319043.110001</v>
      </c>
      <c r="AK15" s="31">
        <f t="shared" ref="AK15:AK28" si="13">AJ15/AJ$32</f>
        <v>3.4174824576341904E-2</v>
      </c>
      <c r="AL15" s="73">
        <v>32</v>
      </c>
      <c r="AM15" s="74">
        <v>28223542537.640011</v>
      </c>
      <c r="AN15" s="47">
        <f t="shared" ref="AN15:AN28" si="14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  <c r="FH15" s="76"/>
      <c r="FI15" s="74"/>
      <c r="FJ15" s="69"/>
      <c r="FK15" s="32"/>
      <c r="FL15" s="33"/>
    </row>
    <row r="16" spans="1:168">
      <c r="A16" s="34" t="s">
        <v>110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2"/>
        <v>5.2761851067501203E-4</v>
      </c>
      <c r="AI16" s="66">
        <v>24</v>
      </c>
      <c r="AJ16" s="64">
        <v>6762482171.8800001</v>
      </c>
      <c r="AK16" s="31">
        <f t="shared" si="13"/>
        <v>7.0561917041796702E-3</v>
      </c>
      <c r="AL16" s="73">
        <v>20</v>
      </c>
      <c r="AM16" s="74">
        <v>6296421655.1199999</v>
      </c>
      <c r="AN16" s="47">
        <f t="shared" si="14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5">BM16/BM$32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18">BR16/BR$32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1">BW16/BW$32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4">CB16/CB$32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7">CG16/CG$32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0">CL16/CL$32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3">CQ16/CQ$32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6">CV16/CV$32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39">DA16/DA$32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2">DF16/DF$32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5">DK16/DK$32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48">DP16/DP$32</f>
        <v>2.4310693386846344E-2</v>
      </c>
      <c r="DR16" s="32">
        <f t="shared" ref="DR16:DR22" si="49">IF(DP16&lt;0,"Error",IF(AND(DK16=0,DP16&gt;0),"New Comer",DP16-DK16))</f>
        <v>835401307.65001297</v>
      </c>
      <c r="DS16" s="33">
        <f t="shared" ref="DS16:DS22" si="50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1">DU16/DU$32</f>
        <v>2.481427099394275E-2</v>
      </c>
      <c r="DW16" s="32">
        <f t="shared" ref="DW16:DW22" si="52">IF(DU16&lt;0,"Error",IF(AND(DP16=0,DU16&gt;0),"New Comer",DU16-DP16))</f>
        <v>991002509.84998322</v>
      </c>
      <c r="DX16" s="33">
        <f t="shared" ref="DX16:DX22" si="53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4">DZ16/DZ$32</f>
        <v>2.5247389365677646E-2</v>
      </c>
      <c r="EB16" s="32">
        <f t="shared" ref="EB16:EB22" si="55">IF(DZ16&lt;0,"Error",IF(AND(DU16=0,DZ16&gt;0),"New Comer",DZ16-DU16))</f>
        <v>1061667054.7200012</v>
      </c>
      <c r="EC16" s="33">
        <f t="shared" ref="EC16:EC22" si="56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7">EE16/EE$32</f>
        <v>2.6535232686311465E-2</v>
      </c>
      <c r="EG16" s="32">
        <f t="shared" ref="EG16:EG22" si="58">IF(EE16&lt;0,"Error",IF(AND(DZ16=0,EE16&gt;0),"New Comer",EE16-DZ16))</f>
        <v>1942906713.2800064</v>
      </c>
      <c r="EH16" s="33">
        <f t="shared" ref="EH16:EH22" si="59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0">EJ16/EJ$32</f>
        <v>2.5527772238611496E-2</v>
      </c>
      <c r="EL16" s="32">
        <f t="shared" ref="EL16:EL22" si="61">IF(EJ16&lt;0,"Error",IF(AND(EE16=0,EJ16&gt;0),"New Comer",EJ16-EE16))</f>
        <v>-1138803139.6200066</v>
      </c>
      <c r="EM16" s="33">
        <f t="shared" ref="EM16:EM22" si="62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3">EO16/EO$32</f>
        <v>2.459973152358506E-2</v>
      </c>
      <c r="EQ16" s="32">
        <f t="shared" ref="EQ16:EQ22" si="64">IF(EO16&lt;0,"Error",IF(AND(EJ16=0,EO16&gt;0),"New Comer",EO16-EJ16))</f>
        <v>-45455088.729991913</v>
      </c>
      <c r="ER16" s="33">
        <f t="shared" ref="ER16:ER22" si="65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6">ET16/ET$32</f>
        <v>2.4679186299137918E-2</v>
      </c>
      <c r="EV16" s="32">
        <f t="shared" ref="EV16:EV22" si="67">IF(ET16&lt;0,"Error",IF(AND(EO16=0,ET16&gt;0),"New Comer",ET16-EO16))</f>
        <v>827931880.12000275</v>
      </c>
      <c r="EW16" s="33">
        <f t="shared" ref="EW16:EW22" si="68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69">EY16/EY$32</f>
        <v>2.3501358090168071E-2</v>
      </c>
      <c r="FA16" s="32">
        <f t="shared" ref="FA16:FA22" si="70">IF(EY16&lt;0,"Error",IF(AND(ET16=0,EY16&gt;0),"New Comer",EY16-ET16))</f>
        <v>-245666014.83999252</v>
      </c>
      <c r="FB16" s="33">
        <f t="shared" ref="FB16:FB22" si="71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2">FD16/FD$32</f>
        <v>2.3174635260159098E-2</v>
      </c>
      <c r="FF16" s="32">
        <f t="shared" ref="FF16:FF22" si="73">IF(FD16&lt;0,"Error",IF(AND(EY16=0,FD16&gt;0),"New Comer",FD16-EY16))</f>
        <v>582117379.04998016</v>
      </c>
      <c r="FG16" s="33">
        <f t="shared" ref="FG16:FG22" si="74">IF(AND(EY16=0,FD16=0),"-",IF(EY16=0,"",FF16/EY16))</f>
        <v>2.0194007538160166E-2</v>
      </c>
      <c r="FH16" s="76">
        <v>64</v>
      </c>
      <c r="FI16" s="74">
        <v>31178515144.409996</v>
      </c>
      <c r="FJ16" s="31">
        <f t="shared" ref="FJ16:FJ30" si="75">FI16/FI$32</f>
        <v>2.3757373469040357E-2</v>
      </c>
      <c r="FK16" s="32">
        <f t="shared" ref="FK16:FK22" si="76">IF(FI16&lt;0,"Error",IF(AND(FD16=0,FI16&gt;0),"New Comer",FI16-FD16))</f>
        <v>1770154239.9000053</v>
      </c>
      <c r="FL16" s="33">
        <f t="shared" ref="FL16:FL22" si="77">IF(AND(FD16=0,FI16=0),"-",IF(FD16=0,"",FK16/FD16))</f>
        <v>6.0192210155736323E-2</v>
      </c>
    </row>
    <row r="17" spans="1:168">
      <c r="A17" s="34" t="s">
        <v>117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66">
        <v>14</v>
      </c>
      <c r="AJ17" s="64">
        <v>5886505773.3299999</v>
      </c>
      <c r="AK17" s="31">
        <f t="shared" si="13"/>
        <v>6.1421697164829045E-3</v>
      </c>
      <c r="AL17" s="73">
        <v>12</v>
      </c>
      <c r="AM17" s="74">
        <v>4188185542.1800003</v>
      </c>
      <c r="AN17" s="47">
        <f t="shared" si="14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76">
        <v>10</v>
      </c>
      <c r="BR17" s="74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76">
        <v>10</v>
      </c>
      <c r="BW17" s="74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76">
        <v>10</v>
      </c>
      <c r="CB17" s="74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76">
        <v>10</v>
      </c>
      <c r="CG17" s="74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76">
        <v>10</v>
      </c>
      <c r="CL17" s="74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76">
        <v>10</v>
      </c>
      <c r="CQ17" s="74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76">
        <v>10</v>
      </c>
      <c r="CV17" s="74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76">
        <v>10</v>
      </c>
      <c r="DA17" s="74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76">
        <v>10</v>
      </c>
      <c r="DF17" s="74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76">
        <v>11</v>
      </c>
      <c r="DK17" s="74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  <c r="DO17" s="76">
        <v>11</v>
      </c>
      <c r="DP17" s="74">
        <v>614125297.63</v>
      </c>
      <c r="DQ17" s="31">
        <f t="shared" si="48"/>
        <v>5.8703305278851633E-4</v>
      </c>
      <c r="DR17" s="32">
        <f t="shared" si="49"/>
        <v>2912299.4599999189</v>
      </c>
      <c r="DS17" s="33">
        <f t="shared" si="50"/>
        <v>4.7647865289505917E-3</v>
      </c>
      <c r="DT17" s="76">
        <v>11</v>
      </c>
      <c r="DU17" s="74">
        <v>609648153.49000001</v>
      </c>
      <c r="DV17" s="31">
        <f t="shared" si="51"/>
        <v>5.72516194865507E-4</v>
      </c>
      <c r="DW17" s="32">
        <f t="shared" si="52"/>
        <v>-4477144.1399999857</v>
      </c>
      <c r="DX17" s="33">
        <f t="shared" si="53"/>
        <v>-7.2902779893255411E-3</v>
      </c>
      <c r="DY17" s="76">
        <v>11</v>
      </c>
      <c r="DZ17" s="74">
        <v>625508051.0200001</v>
      </c>
      <c r="EA17" s="31">
        <f t="shared" si="54"/>
        <v>5.7457726683109525E-4</v>
      </c>
      <c r="EB17" s="32">
        <f t="shared" si="55"/>
        <v>15859897.530000091</v>
      </c>
      <c r="EC17" s="33">
        <f t="shared" si="56"/>
        <v>2.6014837311010144E-2</v>
      </c>
      <c r="ED17" s="76">
        <v>11</v>
      </c>
      <c r="EE17" s="74">
        <v>651322978.84000003</v>
      </c>
      <c r="EF17" s="31">
        <f t="shared" si="57"/>
        <v>5.8729333497687416E-4</v>
      </c>
      <c r="EG17" s="32">
        <f t="shared" si="58"/>
        <v>25814927.819999933</v>
      </c>
      <c r="EH17" s="33">
        <f t="shared" si="59"/>
        <v>4.1270336613420382E-2</v>
      </c>
      <c r="EI17" s="76">
        <v>11</v>
      </c>
      <c r="EJ17" s="74">
        <v>679894096.54999983</v>
      </c>
      <c r="EK17" s="31">
        <f t="shared" si="60"/>
        <v>6.1352172725250822E-4</v>
      </c>
      <c r="EL17" s="32">
        <f t="shared" si="61"/>
        <v>28571117.7099998</v>
      </c>
      <c r="EM17" s="33">
        <f t="shared" si="62"/>
        <v>4.3866282379419017E-2</v>
      </c>
      <c r="EN17" s="76">
        <v>11</v>
      </c>
      <c r="EO17" s="74">
        <v>703780701.25999999</v>
      </c>
      <c r="EP17" s="31">
        <f t="shared" si="63"/>
        <v>6.1297372879900829E-4</v>
      </c>
      <c r="EQ17" s="32">
        <f t="shared" si="64"/>
        <v>23886604.710000157</v>
      </c>
      <c r="ER17" s="33">
        <f t="shared" si="65"/>
        <v>3.5132831467736568E-2</v>
      </c>
      <c r="ES17" s="76">
        <v>11</v>
      </c>
      <c r="ET17" s="74">
        <v>722382060.14999986</v>
      </c>
      <c r="EU17" s="31">
        <f t="shared" si="66"/>
        <v>6.132311816973592E-4</v>
      </c>
      <c r="EV17" s="32">
        <f t="shared" si="67"/>
        <v>18601358.889999866</v>
      </c>
      <c r="EW17" s="33">
        <f t="shared" si="68"/>
        <v>2.6430618027316305E-2</v>
      </c>
      <c r="EX17" s="76">
        <v>11</v>
      </c>
      <c r="EY17" s="74">
        <v>697800542.55999994</v>
      </c>
      <c r="EZ17" s="31">
        <f t="shared" si="69"/>
        <v>5.6890036371655276E-4</v>
      </c>
      <c r="FA17" s="32">
        <f t="shared" si="70"/>
        <v>-24581517.589999914</v>
      </c>
      <c r="FB17" s="33">
        <f t="shared" si="71"/>
        <v>-3.4028416465513633E-2</v>
      </c>
      <c r="FC17" s="76">
        <v>11</v>
      </c>
      <c r="FD17" s="74">
        <v>655128182.43999982</v>
      </c>
      <c r="FE17" s="31">
        <f t="shared" si="72"/>
        <v>5.1625987337395728E-4</v>
      </c>
      <c r="FF17" s="32">
        <f t="shared" si="73"/>
        <v>-42672360.120000124</v>
      </c>
      <c r="FG17" s="33">
        <f t="shared" si="74"/>
        <v>-6.1152661136446407E-2</v>
      </c>
      <c r="FH17" s="76">
        <v>11</v>
      </c>
      <c r="FI17" s="74">
        <v>654072860.13999999</v>
      </c>
      <c r="FJ17" s="31">
        <f t="shared" si="75"/>
        <v>4.9838977713777949E-4</v>
      </c>
      <c r="FK17" s="32">
        <f t="shared" si="76"/>
        <v>-1055322.2999998331</v>
      </c>
      <c r="FL17" s="33">
        <f t="shared" si="77"/>
        <v>-1.6108638405225152E-3</v>
      </c>
    </row>
    <row r="18" spans="1:168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66">
        <v>1</v>
      </c>
      <c r="AJ18" s="64">
        <v>558735256.24000001</v>
      </c>
      <c r="AK18" s="31">
        <f t="shared" si="13"/>
        <v>5.8300236210712933E-4</v>
      </c>
      <c r="AL18" s="73">
        <v>7</v>
      </c>
      <c r="AM18" s="74">
        <v>3165306915.5699997</v>
      </c>
      <c r="AN18" s="47">
        <f t="shared" si="14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76">
        <v>81</v>
      </c>
      <c r="BR18" s="74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76">
        <v>81</v>
      </c>
      <c r="BW18" s="74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76">
        <v>81</v>
      </c>
      <c r="CB18" s="74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76">
        <v>81</v>
      </c>
      <c r="CG18" s="74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76">
        <v>81</v>
      </c>
      <c r="CL18" s="74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76">
        <v>83</v>
      </c>
      <c r="CQ18" s="74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76">
        <v>83</v>
      </c>
      <c r="CV18" s="74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76">
        <v>83</v>
      </c>
      <c r="DA18" s="74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76">
        <v>83</v>
      </c>
      <c r="DF18" s="74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76">
        <v>83</v>
      </c>
      <c r="DK18" s="74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  <c r="DO18" s="76">
        <v>83</v>
      </c>
      <c r="DP18" s="74">
        <v>8520441908.3800049</v>
      </c>
      <c r="DQ18" s="31">
        <f t="shared" si="48"/>
        <v>8.1445611243929142E-3</v>
      </c>
      <c r="DR18" s="32">
        <f t="shared" si="49"/>
        <v>1163630275.0800066</v>
      </c>
      <c r="DS18" s="33">
        <f t="shared" si="50"/>
        <v>0.15817045930779722</v>
      </c>
      <c r="DT18" s="76">
        <v>83</v>
      </c>
      <c r="DU18" s="74">
        <v>8366861420.7199974</v>
      </c>
      <c r="DV18" s="31">
        <f t="shared" si="51"/>
        <v>7.8572593653171725E-3</v>
      </c>
      <c r="DW18" s="32">
        <f t="shared" si="52"/>
        <v>-153580487.66000748</v>
      </c>
      <c r="DX18" s="33">
        <f t="shared" si="53"/>
        <v>-1.8024943930309338E-2</v>
      </c>
      <c r="DY18" s="76">
        <v>83</v>
      </c>
      <c r="DZ18" s="74">
        <v>8476381323.8899994</v>
      </c>
      <c r="EA18" s="31">
        <f t="shared" si="54"/>
        <v>7.7862083561625198E-3</v>
      </c>
      <c r="EB18" s="32">
        <f t="shared" si="55"/>
        <v>109519903.17000198</v>
      </c>
      <c r="EC18" s="33">
        <f t="shared" si="56"/>
        <v>1.3089723572901894E-2</v>
      </c>
      <c r="ED18" s="76">
        <v>88</v>
      </c>
      <c r="EE18" s="74">
        <v>10206491315.969999</v>
      </c>
      <c r="EF18" s="31">
        <f t="shared" si="57"/>
        <v>9.2031212134479675E-3</v>
      </c>
      <c r="EG18" s="32">
        <f t="shared" si="58"/>
        <v>1730109992.0799999</v>
      </c>
      <c r="EH18" s="33">
        <f t="shared" si="59"/>
        <v>0.20410950451271276</v>
      </c>
      <c r="EI18" s="76">
        <v>88</v>
      </c>
      <c r="EJ18" s="74">
        <v>10062567403.180004</v>
      </c>
      <c r="EK18" s="31">
        <f t="shared" si="60"/>
        <v>9.0802431806962618E-3</v>
      </c>
      <c r="EL18" s="32">
        <f t="shared" si="61"/>
        <v>-143923912.78999519</v>
      </c>
      <c r="EM18" s="33">
        <f t="shared" si="62"/>
        <v>-1.4101213466453337E-2</v>
      </c>
      <c r="EN18" s="76">
        <v>91</v>
      </c>
      <c r="EO18" s="74">
        <v>11546406955.149996</v>
      </c>
      <c r="EP18" s="31">
        <f t="shared" si="63"/>
        <v>1.0056604440641487E-2</v>
      </c>
      <c r="EQ18" s="32">
        <f t="shared" si="64"/>
        <v>1483839551.9699917</v>
      </c>
      <c r="ER18" s="33">
        <f t="shared" si="65"/>
        <v>0.1474613279609997</v>
      </c>
      <c r="ES18" s="76">
        <v>94</v>
      </c>
      <c r="ET18" s="74">
        <v>11204551387.000006</v>
      </c>
      <c r="EU18" s="31">
        <f t="shared" si="66"/>
        <v>9.5115599714811101E-3</v>
      </c>
      <c r="EV18" s="32">
        <f t="shared" si="67"/>
        <v>-341855568.14999008</v>
      </c>
      <c r="EW18" s="33">
        <f t="shared" si="68"/>
        <v>-2.9607095045053274E-2</v>
      </c>
      <c r="EX18" s="76">
        <v>94</v>
      </c>
      <c r="EY18" s="74">
        <v>11031144621.730005</v>
      </c>
      <c r="EZ18" s="31">
        <f t="shared" si="69"/>
        <v>8.9934326569723038E-3</v>
      </c>
      <c r="FA18" s="32">
        <f t="shared" si="70"/>
        <v>-173406765.27000046</v>
      </c>
      <c r="FB18" s="33">
        <f t="shared" si="71"/>
        <v>-1.5476457671584631E-2</v>
      </c>
      <c r="FC18" s="76">
        <v>94</v>
      </c>
      <c r="FD18" s="74">
        <v>12453486251.450003</v>
      </c>
      <c r="FE18" s="31">
        <f t="shared" si="72"/>
        <v>9.8137057869995079E-3</v>
      </c>
      <c r="FF18" s="32">
        <f t="shared" si="73"/>
        <v>1422341629.7199974</v>
      </c>
      <c r="FG18" s="33">
        <f t="shared" si="74"/>
        <v>0.1289387165605787</v>
      </c>
      <c r="FH18" s="76">
        <v>96</v>
      </c>
      <c r="FI18" s="74">
        <v>12585724430.690004</v>
      </c>
      <c r="FJ18" s="31">
        <f t="shared" si="75"/>
        <v>9.5900575859186234E-3</v>
      </c>
      <c r="FK18" s="32">
        <f t="shared" si="76"/>
        <v>132238179.24000168</v>
      </c>
      <c r="FL18" s="33">
        <f t="shared" si="77"/>
        <v>1.0618567087959383E-2</v>
      </c>
    </row>
    <row r="19" spans="1:168">
      <c r="A19" s="34" t="s">
        <v>118</v>
      </c>
      <c r="B19" s="27">
        <v>1</v>
      </c>
      <c r="C19" s="28">
        <v>1592826743.8499999</v>
      </c>
      <c r="D19" s="29">
        <f t="shared" ref="D19:D26" si="78">C19/C$32</f>
        <v>5.5034868148310635E-2</v>
      </c>
      <c r="E19" s="27">
        <v>3</v>
      </c>
      <c r="F19" s="28">
        <v>4905940915.46</v>
      </c>
      <c r="G19" s="29">
        <f t="shared" ref="G19:G26" si="79">F19/F$32</f>
        <v>0.18132004680651212</v>
      </c>
      <c r="H19" s="27">
        <v>4</v>
      </c>
      <c r="I19" s="28">
        <v>7910665081.54</v>
      </c>
      <c r="J19" s="29">
        <f t="shared" ref="J19:J26" si="80">I19/I$32</f>
        <v>4.2904199231407293E-2</v>
      </c>
      <c r="K19" s="27">
        <v>5</v>
      </c>
      <c r="L19" s="28">
        <v>2722093512.8700004</v>
      </c>
      <c r="M19" s="29">
        <f t="shared" ref="M19:M26" si="81">L19/L$32</f>
        <v>9.3969891192658972E-3</v>
      </c>
      <c r="N19" s="30">
        <v>6</v>
      </c>
      <c r="O19" s="28">
        <v>4722181248.6199999</v>
      </c>
      <c r="P19" s="31">
        <f t="shared" ref="P19:P26" si="82">O19/O$32</f>
        <v>8.4532518527248926E-3</v>
      </c>
      <c r="Q19" s="30">
        <v>7</v>
      </c>
      <c r="R19" s="28">
        <v>5615026329.3299999</v>
      </c>
      <c r="S19" s="47">
        <f t="shared" ref="S19:S26" si="83">R19/R$32</f>
        <v>1.3085056260605757E-2</v>
      </c>
      <c r="T19" s="30">
        <v>8</v>
      </c>
      <c r="U19" s="28">
        <v>5973384708.4399996</v>
      </c>
      <c r="V19" s="31">
        <f t="shared" ref="V19:V26" si="84">U19/U$32</f>
        <v>1.8110231558969462E-2</v>
      </c>
      <c r="W19" s="30">
        <v>8</v>
      </c>
      <c r="X19" s="28">
        <v>7263954394.21</v>
      </c>
      <c r="Y19" s="31">
        <f t="shared" ref="Y19:Y26" si="85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86">AD19/AD$32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66">
        <v>11</v>
      </c>
      <c r="AJ19" s="64">
        <v>7414400734.1200008</v>
      </c>
      <c r="AK19" s="31">
        <f t="shared" si="13"/>
        <v>7.7364245290153164E-3</v>
      </c>
      <c r="AL19" s="73">
        <v>11</v>
      </c>
      <c r="AM19" s="74">
        <v>9054190674.5199986</v>
      </c>
      <c r="AN19" s="47">
        <f t="shared" si="14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76">
        <v>16</v>
      </c>
      <c r="BR19" s="74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76">
        <v>16</v>
      </c>
      <c r="BW19" s="74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76">
        <v>16</v>
      </c>
      <c r="CB19" s="74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76">
        <v>16</v>
      </c>
      <c r="CG19" s="74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76">
        <v>17</v>
      </c>
      <c r="CL19" s="74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76">
        <v>16</v>
      </c>
      <c r="CQ19" s="74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76">
        <v>16</v>
      </c>
      <c r="CV19" s="74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76">
        <v>16</v>
      </c>
      <c r="DA19" s="74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76">
        <v>15</v>
      </c>
      <c r="DF19" s="74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76">
        <v>15</v>
      </c>
      <c r="DK19" s="74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  <c r="DO19" s="76">
        <v>16</v>
      </c>
      <c r="DP19" s="74">
        <v>5138823537.6299992</v>
      </c>
      <c r="DQ19" s="31">
        <f t="shared" si="48"/>
        <v>4.9121234391062444E-3</v>
      </c>
      <c r="DR19" s="32">
        <f t="shared" si="49"/>
        <v>943396507.20999908</v>
      </c>
      <c r="DS19" s="33">
        <f t="shared" si="50"/>
        <v>0.22486304740129315</v>
      </c>
      <c r="DT19" s="76">
        <v>16</v>
      </c>
      <c r="DU19" s="74">
        <v>5249297014.1699991</v>
      </c>
      <c r="DV19" s="31">
        <f t="shared" si="51"/>
        <v>4.9295770602555775E-3</v>
      </c>
      <c r="DW19" s="32">
        <f t="shared" si="52"/>
        <v>110473476.53999996</v>
      </c>
      <c r="DX19" s="33">
        <f t="shared" si="53"/>
        <v>2.1497814768504351E-2</v>
      </c>
      <c r="DY19" s="76">
        <v>16</v>
      </c>
      <c r="DZ19" s="74">
        <v>5598145837</v>
      </c>
      <c r="EA19" s="31">
        <f t="shared" si="54"/>
        <v>5.142327631275344E-3</v>
      </c>
      <c r="EB19" s="32">
        <f t="shared" si="55"/>
        <v>348848822.83000088</v>
      </c>
      <c r="EC19" s="33">
        <f t="shared" si="56"/>
        <v>6.6456293459546151E-2</v>
      </c>
      <c r="ED19" s="76">
        <v>16</v>
      </c>
      <c r="EE19" s="74">
        <v>5913086174.6800003</v>
      </c>
      <c r="EF19" s="31">
        <f t="shared" si="57"/>
        <v>5.3317880872533301E-3</v>
      </c>
      <c r="EG19" s="32">
        <f t="shared" si="58"/>
        <v>314940337.68000031</v>
      </c>
      <c r="EH19" s="33">
        <f t="shared" si="59"/>
        <v>5.6257973059303905E-2</v>
      </c>
      <c r="EI19" s="76">
        <v>16</v>
      </c>
      <c r="EJ19" s="74">
        <v>6053350706</v>
      </c>
      <c r="EK19" s="31">
        <f t="shared" si="60"/>
        <v>5.4624127487731327E-3</v>
      </c>
      <c r="EL19" s="32">
        <f t="shared" si="61"/>
        <v>140264531.31999969</v>
      </c>
      <c r="EM19" s="33">
        <f t="shared" si="62"/>
        <v>2.3721036219735189E-2</v>
      </c>
      <c r="EN19" s="76">
        <v>16</v>
      </c>
      <c r="EO19" s="74">
        <v>6440987685.5500011</v>
      </c>
      <c r="EP19" s="31">
        <f t="shared" si="63"/>
        <v>5.6099239886680244E-3</v>
      </c>
      <c r="EQ19" s="32">
        <f t="shared" si="64"/>
        <v>387636979.55000114</v>
      </c>
      <c r="ER19" s="33">
        <f t="shared" si="65"/>
        <v>6.4036762179627324E-2</v>
      </c>
      <c r="ES19" s="76">
        <v>16</v>
      </c>
      <c r="ET19" s="74">
        <v>6529653761.1099987</v>
      </c>
      <c r="EU19" s="31">
        <f t="shared" si="66"/>
        <v>5.5430325763746622E-3</v>
      </c>
      <c r="EV19" s="32">
        <f t="shared" si="67"/>
        <v>88666075.559997559</v>
      </c>
      <c r="EW19" s="33">
        <f t="shared" si="68"/>
        <v>1.3765912914088468E-2</v>
      </c>
      <c r="EX19" s="76">
        <v>16</v>
      </c>
      <c r="EY19" s="74">
        <v>6490457191.7299995</v>
      </c>
      <c r="EZ19" s="31">
        <f t="shared" si="69"/>
        <v>5.291517033672157E-3</v>
      </c>
      <c r="FA19" s="32">
        <f t="shared" si="70"/>
        <v>-39196569.379999161</v>
      </c>
      <c r="FB19" s="33">
        <f t="shared" si="71"/>
        <v>-6.0028557124192751E-3</v>
      </c>
      <c r="FC19" s="76">
        <v>16</v>
      </c>
      <c r="FD19" s="74">
        <v>6244399128.2000008</v>
      </c>
      <c r="FE19" s="31">
        <f t="shared" si="72"/>
        <v>4.9207663318868566E-3</v>
      </c>
      <c r="FF19" s="32">
        <f t="shared" si="73"/>
        <v>-246058063.52999878</v>
      </c>
      <c r="FG19" s="33">
        <f t="shared" si="74"/>
        <v>-3.7910744383850288E-2</v>
      </c>
      <c r="FH19" s="76">
        <v>16</v>
      </c>
      <c r="FI19" s="74">
        <v>6159917214.46</v>
      </c>
      <c r="FJ19" s="31">
        <f t="shared" si="75"/>
        <v>4.6937274955037413E-3</v>
      </c>
      <c r="FK19" s="32">
        <f t="shared" si="76"/>
        <v>-84481913.740000725</v>
      </c>
      <c r="FL19" s="33">
        <f t="shared" si="77"/>
        <v>-1.3529230275892586E-2</v>
      </c>
    </row>
    <row r="20" spans="1:168">
      <c r="A20" s="34" t="s">
        <v>16</v>
      </c>
      <c r="B20" s="27">
        <v>4</v>
      </c>
      <c r="C20" s="28">
        <v>7735035325.2399998</v>
      </c>
      <c r="D20" s="29">
        <f t="shared" si="78"/>
        <v>0.26725860228725373</v>
      </c>
      <c r="E20" s="27">
        <v>6</v>
      </c>
      <c r="F20" s="28">
        <v>6816982423.2199993</v>
      </c>
      <c r="G20" s="29">
        <f t="shared" si="79"/>
        <v>0.25195076609305705</v>
      </c>
      <c r="H20" s="27">
        <v>10</v>
      </c>
      <c r="I20" s="28">
        <v>8315221314.9100008</v>
      </c>
      <c r="J20" s="29">
        <f t="shared" si="80"/>
        <v>4.5098346127768529E-2</v>
      </c>
      <c r="K20" s="27">
        <v>15</v>
      </c>
      <c r="L20" s="28">
        <v>9158738802.7299995</v>
      </c>
      <c r="M20" s="29">
        <f t="shared" si="81"/>
        <v>3.1617050798784366E-2</v>
      </c>
      <c r="N20" s="30">
        <v>27</v>
      </c>
      <c r="O20" s="28">
        <v>14415179136.500002</v>
      </c>
      <c r="P20" s="31">
        <f t="shared" si="82"/>
        <v>2.5804841730416538E-2</v>
      </c>
      <c r="Q20" s="30">
        <v>30</v>
      </c>
      <c r="R20" s="28">
        <v>13503837134.26</v>
      </c>
      <c r="S20" s="47">
        <f t="shared" si="83"/>
        <v>3.1468858429544257E-2</v>
      </c>
      <c r="T20" s="30">
        <v>30</v>
      </c>
      <c r="U20" s="28">
        <v>11962341444.43</v>
      </c>
      <c r="V20" s="31">
        <f t="shared" si="84"/>
        <v>3.6267674713799256E-2</v>
      </c>
      <c r="W20" s="30">
        <v>33</v>
      </c>
      <c r="X20" s="28">
        <v>14181387204.669998</v>
      </c>
      <c r="Y20" s="31">
        <f t="shared" si="85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86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66">
        <v>25</v>
      </c>
      <c r="AJ20" s="64">
        <v>10307867361.16</v>
      </c>
      <c r="AK20" s="31">
        <f t="shared" si="13"/>
        <v>1.0755560800448087E-2</v>
      </c>
      <c r="AL20" s="73">
        <v>28</v>
      </c>
      <c r="AM20" s="74">
        <v>12945702090.140001</v>
      </c>
      <c r="AN20" s="61">
        <f t="shared" si="14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73">
        <v>58</v>
      </c>
      <c r="BR20" s="74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73">
        <v>58</v>
      </c>
      <c r="BW20" s="74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73">
        <v>58</v>
      </c>
      <c r="CB20" s="74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73">
        <v>58</v>
      </c>
      <c r="CG20" s="74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73">
        <v>58</v>
      </c>
      <c r="CL20" s="74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73">
        <v>58</v>
      </c>
      <c r="CQ20" s="74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73">
        <v>58</v>
      </c>
      <c r="CV20" s="74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73">
        <v>59</v>
      </c>
      <c r="DA20" s="74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73">
        <v>61</v>
      </c>
      <c r="DF20" s="74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73">
        <v>62</v>
      </c>
      <c r="DK20" s="74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  <c r="DO20" s="73">
        <v>62</v>
      </c>
      <c r="DP20" s="74">
        <v>16935450461.589998</v>
      </c>
      <c r="DQ20" s="31">
        <f t="shared" si="48"/>
        <v>1.6188340104506736E-2</v>
      </c>
      <c r="DR20" s="32">
        <f t="shared" si="49"/>
        <v>450383702.88999367</v>
      </c>
      <c r="DS20" s="33">
        <f t="shared" si="50"/>
        <v>2.7320708461935916E-2</v>
      </c>
      <c r="DT20" s="73">
        <v>61</v>
      </c>
      <c r="DU20" s="74">
        <v>16379301906.710001</v>
      </c>
      <c r="DV20" s="31">
        <f t="shared" si="51"/>
        <v>1.5381684580689493E-2</v>
      </c>
      <c r="DW20" s="32">
        <f t="shared" si="52"/>
        <v>-556148554.87999725</v>
      </c>
      <c r="DX20" s="33">
        <f t="shared" si="53"/>
        <v>-3.2839312786002078E-2</v>
      </c>
      <c r="DY20" s="73">
        <v>62</v>
      </c>
      <c r="DZ20" s="74">
        <v>16894672891.119997</v>
      </c>
      <c r="EA20" s="31">
        <f t="shared" si="54"/>
        <v>1.5519056801836023E-2</v>
      </c>
      <c r="EB20" s="32">
        <f t="shared" si="55"/>
        <v>515370984.40999603</v>
      </c>
      <c r="EC20" s="33">
        <f t="shared" si="56"/>
        <v>3.146477104734649E-2</v>
      </c>
      <c r="ED20" s="73">
        <v>64</v>
      </c>
      <c r="EE20" s="74">
        <v>17922863821.559998</v>
      </c>
      <c r="EF20" s="31">
        <f t="shared" si="57"/>
        <v>1.6160919863209805E-2</v>
      </c>
      <c r="EG20" s="32">
        <f t="shared" si="58"/>
        <v>1028190930.4400005</v>
      </c>
      <c r="EH20" s="33">
        <f t="shared" si="59"/>
        <v>6.0858883570360664E-2</v>
      </c>
      <c r="EI20" s="73">
        <v>65</v>
      </c>
      <c r="EJ20" s="74">
        <v>17784553516.699997</v>
      </c>
      <c r="EK20" s="31">
        <f t="shared" si="60"/>
        <v>1.6048396430190261E-2</v>
      </c>
      <c r="EL20" s="32">
        <f t="shared" si="61"/>
        <v>-138310304.86000061</v>
      </c>
      <c r="EM20" s="33">
        <f t="shared" si="62"/>
        <v>-7.7169757153219363E-3</v>
      </c>
      <c r="EN20" s="73">
        <v>66</v>
      </c>
      <c r="EO20" s="74">
        <v>20183017906.68</v>
      </c>
      <c r="EP20" s="31">
        <f t="shared" si="63"/>
        <v>1.7578856201264734E-2</v>
      </c>
      <c r="EQ20" s="32">
        <f t="shared" si="64"/>
        <v>2398464389.9800034</v>
      </c>
      <c r="ER20" s="33">
        <f t="shared" si="65"/>
        <v>0.13486222118130797</v>
      </c>
      <c r="ES20" s="73">
        <v>67</v>
      </c>
      <c r="ET20" s="74">
        <v>20884279248.299999</v>
      </c>
      <c r="EU20" s="31">
        <f t="shared" si="66"/>
        <v>1.7728695033862471E-2</v>
      </c>
      <c r="EV20" s="32">
        <f t="shared" si="67"/>
        <v>701261341.61999893</v>
      </c>
      <c r="EW20" s="33">
        <f t="shared" si="68"/>
        <v>3.474511814151944E-2</v>
      </c>
      <c r="EX20" s="73">
        <v>69</v>
      </c>
      <c r="EY20" s="74">
        <v>21213544788.900002</v>
      </c>
      <c r="EZ20" s="31">
        <f t="shared" si="69"/>
        <v>1.7294903930351848E-2</v>
      </c>
      <c r="FA20" s="32">
        <f t="shared" si="70"/>
        <v>329265540.60000229</v>
      </c>
      <c r="FB20" s="33">
        <f t="shared" si="71"/>
        <v>1.5766191242956341E-2</v>
      </c>
      <c r="FC20" s="73">
        <v>69</v>
      </c>
      <c r="FD20" s="74">
        <v>21334302998.82</v>
      </c>
      <c r="FE20" s="31">
        <f t="shared" si="72"/>
        <v>1.681204512324758E-2</v>
      </c>
      <c r="FF20" s="32">
        <f t="shared" si="73"/>
        <v>120758209.91999817</v>
      </c>
      <c r="FG20" s="33">
        <f t="shared" si="74"/>
        <v>5.6925050066684267E-3</v>
      </c>
      <c r="FH20" s="73">
        <v>69</v>
      </c>
      <c r="FI20" s="74">
        <v>21982521248.980003</v>
      </c>
      <c r="FJ20" s="31">
        <f t="shared" si="75"/>
        <v>1.6750219331620967E-2</v>
      </c>
      <c r="FK20" s="32">
        <f t="shared" si="76"/>
        <v>648218250.16000366</v>
      </c>
      <c r="FL20" s="33">
        <f t="shared" si="77"/>
        <v>3.0383849437024338E-2</v>
      </c>
    </row>
    <row r="21" spans="1:168">
      <c r="A21" s="34" t="s">
        <v>17</v>
      </c>
      <c r="B21" s="27">
        <v>1</v>
      </c>
      <c r="C21" s="28">
        <v>241955335.81</v>
      </c>
      <c r="D21" s="29">
        <f t="shared" si="78"/>
        <v>8.3599676207706669E-3</v>
      </c>
      <c r="E21" s="27">
        <v>2</v>
      </c>
      <c r="F21" s="28">
        <v>1150390204.1300001</v>
      </c>
      <c r="G21" s="29">
        <f t="shared" si="79"/>
        <v>4.2517594331656673E-2</v>
      </c>
      <c r="H21" s="27">
        <v>4</v>
      </c>
      <c r="I21" s="28">
        <v>2068287494.6700001</v>
      </c>
      <c r="J21" s="29">
        <f t="shared" si="80"/>
        <v>1.1217542118705766E-2</v>
      </c>
      <c r="K21" s="27">
        <v>9</v>
      </c>
      <c r="L21" s="28">
        <v>5067045197.3199997</v>
      </c>
      <c r="M21" s="29">
        <f t="shared" si="81"/>
        <v>1.7492039990882752E-2</v>
      </c>
      <c r="N21" s="30">
        <v>24</v>
      </c>
      <c r="O21" s="28">
        <v>8338986552.4000006</v>
      </c>
      <c r="P21" s="31">
        <f t="shared" si="82"/>
        <v>1.4927752623752755E-2</v>
      </c>
      <c r="Q21" s="30">
        <v>30</v>
      </c>
      <c r="R21" s="28">
        <v>8850804137.0600014</v>
      </c>
      <c r="S21" s="47">
        <f t="shared" si="83"/>
        <v>2.0625596977183087E-2</v>
      </c>
      <c r="T21" s="30">
        <v>12</v>
      </c>
      <c r="U21" s="28">
        <v>2993084022.6500001</v>
      </c>
      <c r="V21" s="31">
        <f t="shared" si="84"/>
        <v>9.0744941722997637E-3</v>
      </c>
      <c r="W21" s="30">
        <v>15</v>
      </c>
      <c r="X21" s="28">
        <v>3082969308.23</v>
      </c>
      <c r="Y21" s="31">
        <f t="shared" si="85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86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66">
        <v>16</v>
      </c>
      <c r="AJ21" s="64">
        <v>2119835405.6600001</v>
      </c>
      <c r="AK21" s="31">
        <f t="shared" si="13"/>
        <v>2.2119045379288679E-3</v>
      </c>
      <c r="AL21" s="73">
        <v>20</v>
      </c>
      <c r="AM21" s="74">
        <v>9343510739.1099987</v>
      </c>
      <c r="AN21" s="47">
        <f t="shared" si="14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76">
        <v>38</v>
      </c>
      <c r="BR21" s="74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76">
        <v>39</v>
      </c>
      <c r="BW21" s="74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76">
        <v>39</v>
      </c>
      <c r="CB21" s="74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76">
        <v>39</v>
      </c>
      <c r="CG21" s="74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76">
        <v>39</v>
      </c>
      <c r="CL21" s="74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76">
        <v>39</v>
      </c>
      <c r="CQ21" s="74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76">
        <v>39</v>
      </c>
      <c r="CV21" s="74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76">
        <v>39</v>
      </c>
      <c r="DA21" s="74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76">
        <v>39</v>
      </c>
      <c r="DF21" s="74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76">
        <v>40</v>
      </c>
      <c r="DK21" s="74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  <c r="DO21" s="76">
        <v>43</v>
      </c>
      <c r="DP21" s="74">
        <v>10303065978.700001</v>
      </c>
      <c r="DQ21" s="31">
        <f t="shared" si="48"/>
        <v>9.848544422284531E-3</v>
      </c>
      <c r="DR21" s="32">
        <f t="shared" si="49"/>
        <v>-349967734.83999634</v>
      </c>
      <c r="DS21" s="33">
        <f t="shared" si="50"/>
        <v>-3.2851462245462308E-2</v>
      </c>
      <c r="DT21" s="76">
        <v>43</v>
      </c>
      <c r="DU21" s="74">
        <v>10737233358.930002</v>
      </c>
      <c r="DV21" s="31">
        <f t="shared" si="51"/>
        <v>1.0083258598991925E-2</v>
      </c>
      <c r="DW21" s="32">
        <f t="shared" si="52"/>
        <v>434167380.23000145</v>
      </c>
      <c r="DX21" s="33">
        <f t="shared" si="53"/>
        <v>4.2139629225666955E-2</v>
      </c>
      <c r="DY21" s="76">
        <v>44</v>
      </c>
      <c r="DZ21" s="74">
        <v>11019198767.01</v>
      </c>
      <c r="EA21" s="31">
        <f t="shared" si="54"/>
        <v>1.0121981803260179E-2</v>
      </c>
      <c r="EB21" s="32">
        <f t="shared" si="55"/>
        <v>281965408.07999802</v>
      </c>
      <c r="EC21" s="33">
        <f t="shared" si="56"/>
        <v>2.626052714459181E-2</v>
      </c>
      <c r="ED21" s="76">
        <v>44</v>
      </c>
      <c r="EE21" s="74">
        <v>11194764234.920002</v>
      </c>
      <c r="EF21" s="31">
        <f t="shared" si="57"/>
        <v>1.0094239932261136E-2</v>
      </c>
      <c r="EG21" s="32">
        <f t="shared" si="58"/>
        <v>175565467.91000175</v>
      </c>
      <c r="EH21" s="33">
        <f t="shared" si="59"/>
        <v>1.5932689084039501E-2</v>
      </c>
      <c r="EI21" s="76">
        <v>44</v>
      </c>
      <c r="EJ21" s="74">
        <v>11170737631.810003</v>
      </c>
      <c r="EK21" s="31">
        <f t="shared" si="60"/>
        <v>1.0080232026325082E-2</v>
      </c>
      <c r="EL21" s="32">
        <f t="shared" si="61"/>
        <v>-24026603.109998703</v>
      </c>
      <c r="EM21" s="33">
        <f t="shared" si="62"/>
        <v>-2.1462357407270932E-3</v>
      </c>
      <c r="EN21" s="76">
        <v>45</v>
      </c>
      <c r="EO21" s="74">
        <v>11255336436.26</v>
      </c>
      <c r="EP21" s="31">
        <f t="shared" si="63"/>
        <v>9.8030899850901562E-3</v>
      </c>
      <c r="EQ21" s="32">
        <f t="shared" si="64"/>
        <v>84598804.449996948</v>
      </c>
      <c r="ER21" s="33">
        <f t="shared" si="65"/>
        <v>7.5732514036576954E-3</v>
      </c>
      <c r="ES21" s="76">
        <v>46</v>
      </c>
      <c r="ET21" s="74">
        <v>11629298802.51</v>
      </c>
      <c r="EU21" s="31">
        <f t="shared" si="66"/>
        <v>9.8721286703798723E-3</v>
      </c>
      <c r="EV21" s="32">
        <f t="shared" si="67"/>
        <v>373962366.25</v>
      </c>
      <c r="EW21" s="33">
        <f t="shared" si="68"/>
        <v>3.3225338786431045E-2</v>
      </c>
      <c r="EX21" s="76">
        <v>47</v>
      </c>
      <c r="EY21" s="74">
        <v>11369033158.339993</v>
      </c>
      <c r="EZ21" s="31">
        <f t="shared" si="69"/>
        <v>9.268905230650543E-3</v>
      </c>
      <c r="FA21" s="32">
        <f t="shared" si="70"/>
        <v>-260265644.17000771</v>
      </c>
      <c r="FB21" s="33">
        <f t="shared" si="71"/>
        <v>-2.2380166559469044E-2</v>
      </c>
      <c r="FC21" s="76">
        <v>47</v>
      </c>
      <c r="FD21" s="74">
        <v>10925730084.530003</v>
      </c>
      <c r="FE21" s="31">
        <f t="shared" si="72"/>
        <v>8.6097899329404641E-3</v>
      </c>
      <c r="FF21" s="32">
        <f t="shared" si="73"/>
        <v>-443303073.80998993</v>
      </c>
      <c r="FG21" s="33">
        <f t="shared" si="74"/>
        <v>-3.8992152422811406E-2</v>
      </c>
      <c r="FH21" s="76">
        <v>47</v>
      </c>
      <c r="FI21" s="74">
        <v>11448024858.880001</v>
      </c>
      <c r="FJ21" s="31">
        <f t="shared" si="75"/>
        <v>8.7231544156467847E-3</v>
      </c>
      <c r="FK21" s="32">
        <f t="shared" si="76"/>
        <v>522294774.34999847</v>
      </c>
      <c r="FL21" s="33">
        <f t="shared" si="77"/>
        <v>4.7804107396862007E-2</v>
      </c>
    </row>
    <row r="22" spans="1:168" s="6" customFormat="1">
      <c r="A22" s="34" t="s">
        <v>91</v>
      </c>
      <c r="B22" s="27">
        <v>4</v>
      </c>
      <c r="C22" s="28">
        <v>2848243667.6399999</v>
      </c>
      <c r="D22" s="29">
        <f t="shared" si="78"/>
        <v>9.8411654191555842E-2</v>
      </c>
      <c r="E22" s="27">
        <v>4</v>
      </c>
      <c r="F22" s="28">
        <v>2061589900.6599998</v>
      </c>
      <c r="G22" s="29">
        <f t="shared" si="79"/>
        <v>7.6194879580699995E-2</v>
      </c>
      <c r="H22" s="27">
        <v>7</v>
      </c>
      <c r="I22" s="28">
        <v>3789735044.3299994</v>
      </c>
      <c r="J22" s="29">
        <f t="shared" si="80"/>
        <v>2.0553966790429121E-2</v>
      </c>
      <c r="K22" s="27">
        <v>23</v>
      </c>
      <c r="L22" s="28">
        <v>14874472579.519997</v>
      </c>
      <c r="M22" s="29">
        <f t="shared" si="81"/>
        <v>5.134844057476861E-2</v>
      </c>
      <c r="N22" s="30">
        <v>23</v>
      </c>
      <c r="O22" s="28">
        <v>15975024971.93</v>
      </c>
      <c r="P22" s="31">
        <f t="shared" si="82"/>
        <v>2.85971466005795E-2</v>
      </c>
      <c r="Q22" s="30">
        <v>11</v>
      </c>
      <c r="R22" s="28">
        <v>5790552019.4799995</v>
      </c>
      <c r="S22" s="47">
        <f t="shared" si="83"/>
        <v>1.3494095042631995E-2</v>
      </c>
      <c r="T22" s="30">
        <v>11</v>
      </c>
      <c r="U22" s="28">
        <v>5187807343.6499996</v>
      </c>
      <c r="V22" s="31">
        <f t="shared" si="84"/>
        <v>1.5728501823107963E-2</v>
      </c>
      <c r="W22" s="30">
        <v>10</v>
      </c>
      <c r="X22" s="28">
        <v>7017566976.1399994</v>
      </c>
      <c r="Y22" s="31">
        <f t="shared" si="85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86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66">
        <v>45</v>
      </c>
      <c r="AJ22" s="64">
        <v>52417398918.600021</v>
      </c>
      <c r="AK22" s="31">
        <f t="shared" si="13"/>
        <v>5.4694002291362363E-2</v>
      </c>
      <c r="AL22" s="73">
        <v>45</v>
      </c>
      <c r="AM22" s="74">
        <v>68020738193.419998</v>
      </c>
      <c r="AN22" s="47">
        <f t="shared" si="14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76">
        <v>58</v>
      </c>
      <c r="BR22" s="74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76">
        <v>58</v>
      </c>
      <c r="BW22" s="74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76">
        <v>58</v>
      </c>
      <c r="CB22" s="74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76">
        <v>59</v>
      </c>
      <c r="CG22" s="74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76">
        <v>60</v>
      </c>
      <c r="CL22" s="74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76">
        <v>60</v>
      </c>
      <c r="CQ22" s="74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76">
        <v>61</v>
      </c>
      <c r="CV22" s="74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76">
        <v>61</v>
      </c>
      <c r="DA22" s="74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76">
        <v>61</v>
      </c>
      <c r="DF22" s="74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76">
        <v>61</v>
      </c>
      <c r="DK22" s="74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  <c r="DO22" s="76">
        <v>61</v>
      </c>
      <c r="DP22" s="74">
        <v>44146464283.27002</v>
      </c>
      <c r="DQ22" s="31">
        <f t="shared" si="48"/>
        <v>4.2198935295514904E-2</v>
      </c>
      <c r="DR22" s="32">
        <f t="shared" si="49"/>
        <v>516159930.72001648</v>
      </c>
      <c r="DS22" s="33">
        <f t="shared" si="50"/>
        <v>1.1830307818832557E-2</v>
      </c>
      <c r="DT22" s="76">
        <v>61</v>
      </c>
      <c r="DU22" s="74">
        <v>44756934835.909988</v>
      </c>
      <c r="DV22" s="31">
        <f t="shared" si="51"/>
        <v>4.2030915503328846E-2</v>
      </c>
      <c r="DW22" s="32">
        <f t="shared" si="52"/>
        <v>610470552.63996887</v>
      </c>
      <c r="DX22" s="33">
        <f t="shared" si="53"/>
        <v>1.3828300013401436E-2</v>
      </c>
      <c r="DY22" s="76">
        <v>61</v>
      </c>
      <c r="DZ22" s="74">
        <v>46553833034.149986</v>
      </c>
      <c r="EA22" s="31">
        <f t="shared" si="54"/>
        <v>4.2763277149917588E-2</v>
      </c>
      <c r="EB22" s="32">
        <f t="shared" si="55"/>
        <v>1796898198.2399979</v>
      </c>
      <c r="EC22" s="33">
        <f t="shared" si="56"/>
        <v>4.0147928021163015E-2</v>
      </c>
      <c r="ED22" s="76">
        <v>61</v>
      </c>
      <c r="EE22" s="74">
        <v>48808861065.609993</v>
      </c>
      <c r="EF22" s="31">
        <f t="shared" si="57"/>
        <v>4.4010605679377847E-2</v>
      </c>
      <c r="EG22" s="32">
        <f t="shared" si="58"/>
        <v>2255028031.4600067</v>
      </c>
      <c r="EH22" s="33">
        <f t="shared" si="59"/>
        <v>4.8439148497306558E-2</v>
      </c>
      <c r="EI22" s="76">
        <v>61</v>
      </c>
      <c r="EJ22" s="74">
        <v>50198784823.080002</v>
      </c>
      <c r="EK22" s="31">
        <f t="shared" si="60"/>
        <v>4.5298297671522922E-2</v>
      </c>
      <c r="EL22" s="32">
        <f t="shared" si="61"/>
        <v>1389923757.4700089</v>
      </c>
      <c r="EM22" s="33">
        <f t="shared" si="62"/>
        <v>2.8476873402180834E-2</v>
      </c>
      <c r="EN22" s="76">
        <v>61</v>
      </c>
      <c r="EO22" s="74">
        <v>50245536303.350014</v>
      </c>
      <c r="EP22" s="31">
        <f t="shared" si="63"/>
        <v>4.3762486934111236E-2</v>
      </c>
      <c r="EQ22" s="32">
        <f t="shared" si="64"/>
        <v>46751480.270011902</v>
      </c>
      <c r="ER22" s="33">
        <f t="shared" si="65"/>
        <v>9.3132693221125297E-4</v>
      </c>
      <c r="ES22" s="76">
        <v>61</v>
      </c>
      <c r="ET22" s="74">
        <v>50305284071.250023</v>
      </c>
      <c r="EU22" s="31">
        <f t="shared" si="66"/>
        <v>4.270422882626454E-2</v>
      </c>
      <c r="EV22" s="32">
        <f t="shared" si="67"/>
        <v>59747767.900009155</v>
      </c>
      <c r="EW22" s="33">
        <f t="shared" si="68"/>
        <v>1.1891159353796289E-3</v>
      </c>
      <c r="EX22" s="76">
        <v>61</v>
      </c>
      <c r="EY22" s="74">
        <v>49881335753.940018</v>
      </c>
      <c r="EZ22" s="31">
        <f t="shared" si="69"/>
        <v>4.0667079376258783E-2</v>
      </c>
      <c r="FA22" s="32">
        <f t="shared" si="70"/>
        <v>-423948317.31000519</v>
      </c>
      <c r="FB22" s="33">
        <f t="shared" si="71"/>
        <v>-8.4275106509595459E-3</v>
      </c>
      <c r="FC22" s="76">
        <v>62</v>
      </c>
      <c r="FD22" s="74">
        <v>50979109793.240013</v>
      </c>
      <c r="FE22" s="31">
        <f t="shared" si="72"/>
        <v>4.0173006553546553E-2</v>
      </c>
      <c r="FF22" s="32">
        <f t="shared" si="73"/>
        <v>1097774039.2999954</v>
      </c>
      <c r="FG22" s="33">
        <f t="shared" si="74"/>
        <v>2.2007711355510055E-2</v>
      </c>
      <c r="FH22" s="76">
        <v>63</v>
      </c>
      <c r="FI22" s="74">
        <v>52602890139.669991</v>
      </c>
      <c r="FJ22" s="31">
        <f t="shared" si="75"/>
        <v>4.008229708216559E-2</v>
      </c>
      <c r="FK22" s="32">
        <f t="shared" si="76"/>
        <v>1623780346.4299774</v>
      </c>
      <c r="FL22" s="33">
        <f t="shared" si="77"/>
        <v>3.1851877230019733E-2</v>
      </c>
    </row>
    <row r="23" spans="1:168" s="6" customFormat="1">
      <c r="A23" s="34" t="s">
        <v>116</v>
      </c>
      <c r="B23" s="27"/>
      <c r="C23" s="28"/>
      <c r="D23" s="29">
        <f t="shared" si="78"/>
        <v>0</v>
      </c>
      <c r="E23" s="27"/>
      <c r="F23" s="28"/>
      <c r="G23" s="29">
        <f t="shared" si="79"/>
        <v>0</v>
      </c>
      <c r="H23" s="27">
        <v>0</v>
      </c>
      <c r="I23" s="28">
        <v>0</v>
      </c>
      <c r="J23" s="29">
        <f t="shared" si="80"/>
        <v>0</v>
      </c>
      <c r="K23" s="27">
        <v>0</v>
      </c>
      <c r="L23" s="28">
        <v>0</v>
      </c>
      <c r="M23" s="29">
        <f t="shared" si="81"/>
        <v>0</v>
      </c>
      <c r="N23" s="30">
        <v>0</v>
      </c>
      <c r="O23" s="28">
        <v>0</v>
      </c>
      <c r="P23" s="31">
        <f t="shared" si="82"/>
        <v>0</v>
      </c>
      <c r="Q23" s="30">
        <v>1</v>
      </c>
      <c r="R23" s="28">
        <v>6991085.8399999999</v>
      </c>
      <c r="S23" s="47">
        <f t="shared" si="83"/>
        <v>1.629177606190134E-5</v>
      </c>
      <c r="T23" s="30">
        <v>2</v>
      </c>
      <c r="U23" s="28">
        <v>8485490.4100000001</v>
      </c>
      <c r="V23" s="31">
        <f t="shared" si="84"/>
        <v>2.5726485688990227E-5</v>
      </c>
      <c r="W23" s="30">
        <v>1</v>
      </c>
      <c r="X23" s="28">
        <v>3993932.37</v>
      </c>
      <c r="Y23" s="31">
        <f t="shared" si="85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86"/>
        <v>0</v>
      </c>
      <c r="AF23" s="30">
        <v>0</v>
      </c>
      <c r="AG23" s="28">
        <v>0</v>
      </c>
      <c r="AH23" s="31">
        <f t="shared" si="12"/>
        <v>0</v>
      </c>
      <c r="AI23" s="66">
        <v>0</v>
      </c>
      <c r="AJ23" s="28">
        <v>0</v>
      </c>
      <c r="AK23" s="31">
        <f t="shared" si="13"/>
        <v>0</v>
      </c>
      <c r="AL23" s="72">
        <v>0</v>
      </c>
      <c r="AM23" s="74">
        <v>0</v>
      </c>
      <c r="AN23" s="61">
        <f t="shared" si="14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109</v>
      </c>
      <c r="AW23" s="76">
        <v>0</v>
      </c>
      <c r="AX23" s="74">
        <v>0</v>
      </c>
      <c r="AY23" s="69">
        <v>0</v>
      </c>
      <c r="AZ23" s="84">
        <v>0</v>
      </c>
      <c r="BA23" s="85" t="s">
        <v>109</v>
      </c>
      <c r="BB23" s="76">
        <v>0</v>
      </c>
      <c r="BC23" s="74">
        <v>0</v>
      </c>
      <c r="BD23" s="69">
        <v>0</v>
      </c>
      <c r="BE23" s="84">
        <v>0</v>
      </c>
      <c r="BF23" s="85" t="s">
        <v>109</v>
      </c>
      <c r="BG23" s="72">
        <v>0</v>
      </c>
      <c r="BH23" s="74">
        <v>0</v>
      </c>
      <c r="BI23" s="31">
        <v>0</v>
      </c>
      <c r="BJ23" s="84">
        <v>0</v>
      </c>
      <c r="BK23" s="85" t="s">
        <v>109</v>
      </c>
      <c r="BL23" s="72">
        <v>0</v>
      </c>
      <c r="BM23" s="74">
        <v>0</v>
      </c>
      <c r="BN23" s="31">
        <f t="shared" si="15"/>
        <v>0</v>
      </c>
      <c r="BO23" s="32">
        <v>0</v>
      </c>
      <c r="BP23" s="33" t="s">
        <v>109</v>
      </c>
      <c r="BQ23" s="72">
        <v>0</v>
      </c>
      <c r="BR23" s="74">
        <v>0</v>
      </c>
      <c r="BS23" s="31">
        <f t="shared" si="18"/>
        <v>0</v>
      </c>
      <c r="BT23" s="32">
        <v>0</v>
      </c>
      <c r="BU23" s="33" t="s">
        <v>109</v>
      </c>
      <c r="BV23" s="72">
        <v>0</v>
      </c>
      <c r="BW23" s="74">
        <v>0</v>
      </c>
      <c r="BX23" s="31">
        <f t="shared" si="21"/>
        <v>0</v>
      </c>
      <c r="BY23" s="32">
        <v>0</v>
      </c>
      <c r="BZ23" s="33" t="s">
        <v>109</v>
      </c>
      <c r="CA23" s="72">
        <v>0</v>
      </c>
      <c r="CB23" s="74">
        <v>0</v>
      </c>
      <c r="CC23" s="31">
        <f t="shared" si="24"/>
        <v>0</v>
      </c>
      <c r="CD23" s="32">
        <v>0</v>
      </c>
      <c r="CE23" s="33" t="s">
        <v>109</v>
      </c>
      <c r="CF23" s="72">
        <v>0</v>
      </c>
      <c r="CG23" s="74">
        <v>0</v>
      </c>
      <c r="CH23" s="31">
        <f t="shared" si="27"/>
        <v>0</v>
      </c>
      <c r="CI23" s="32">
        <v>0</v>
      </c>
      <c r="CJ23" s="33" t="s">
        <v>109</v>
      </c>
      <c r="CK23" s="72">
        <v>0</v>
      </c>
      <c r="CL23" s="74">
        <v>0</v>
      </c>
      <c r="CM23" s="31">
        <f t="shared" si="30"/>
        <v>0</v>
      </c>
      <c r="CN23" s="32">
        <v>0</v>
      </c>
      <c r="CO23" s="33" t="s">
        <v>109</v>
      </c>
      <c r="CP23" s="72">
        <v>0</v>
      </c>
      <c r="CQ23" s="74">
        <v>0</v>
      </c>
      <c r="CR23" s="31">
        <f t="shared" si="33"/>
        <v>0</v>
      </c>
      <c r="CS23" s="32">
        <v>0</v>
      </c>
      <c r="CT23" s="33" t="s">
        <v>109</v>
      </c>
      <c r="CU23" s="72">
        <v>0</v>
      </c>
      <c r="CV23" s="74">
        <v>0</v>
      </c>
      <c r="CW23" s="31">
        <f t="shared" si="36"/>
        <v>0</v>
      </c>
      <c r="CX23" s="32">
        <v>0</v>
      </c>
      <c r="CY23" s="33" t="s">
        <v>109</v>
      </c>
      <c r="CZ23" s="72">
        <v>0</v>
      </c>
      <c r="DA23" s="74">
        <v>0</v>
      </c>
      <c r="DB23" s="31">
        <f t="shared" si="39"/>
        <v>0</v>
      </c>
      <c r="DC23" s="32">
        <v>0</v>
      </c>
      <c r="DD23" s="33" t="s">
        <v>109</v>
      </c>
      <c r="DE23" s="72">
        <v>0</v>
      </c>
      <c r="DF23" s="74">
        <v>0</v>
      </c>
      <c r="DG23" s="31">
        <f t="shared" si="42"/>
        <v>0</v>
      </c>
      <c r="DH23" s="32">
        <v>0</v>
      </c>
      <c r="DI23" s="33" t="s">
        <v>109</v>
      </c>
      <c r="DJ23" s="72">
        <v>0</v>
      </c>
      <c r="DK23" s="74">
        <v>0</v>
      </c>
      <c r="DL23" s="31">
        <f t="shared" si="45"/>
        <v>0</v>
      </c>
      <c r="DM23" s="32">
        <v>0</v>
      </c>
      <c r="DN23" s="33" t="s">
        <v>109</v>
      </c>
      <c r="DO23" s="72">
        <v>0</v>
      </c>
      <c r="DP23" s="74">
        <v>0</v>
      </c>
      <c r="DQ23" s="31">
        <f t="shared" si="48"/>
        <v>0</v>
      </c>
      <c r="DR23" s="32">
        <v>0</v>
      </c>
      <c r="DS23" s="33" t="s">
        <v>109</v>
      </c>
      <c r="DT23" s="72">
        <v>0</v>
      </c>
      <c r="DU23" s="74">
        <v>0</v>
      </c>
      <c r="DV23" s="31">
        <f t="shared" si="51"/>
        <v>0</v>
      </c>
      <c r="DW23" s="32">
        <v>0</v>
      </c>
      <c r="DX23" s="33" t="s">
        <v>109</v>
      </c>
      <c r="DY23" s="72">
        <v>0</v>
      </c>
      <c r="DZ23" s="74">
        <v>0</v>
      </c>
      <c r="EA23" s="31">
        <f t="shared" si="54"/>
        <v>0</v>
      </c>
      <c r="EB23" s="32">
        <v>0</v>
      </c>
      <c r="EC23" s="33" t="s">
        <v>109</v>
      </c>
      <c r="ED23" s="72">
        <v>0</v>
      </c>
      <c r="EE23" s="74">
        <v>0</v>
      </c>
      <c r="EF23" s="31">
        <f t="shared" si="57"/>
        <v>0</v>
      </c>
      <c r="EG23" s="32">
        <v>0</v>
      </c>
      <c r="EH23" s="33" t="s">
        <v>109</v>
      </c>
      <c r="EI23" s="72">
        <v>0</v>
      </c>
      <c r="EJ23" s="74">
        <v>0</v>
      </c>
      <c r="EK23" s="31">
        <f t="shared" si="60"/>
        <v>0</v>
      </c>
      <c r="EL23" s="32">
        <v>0</v>
      </c>
      <c r="EM23" s="33" t="s">
        <v>109</v>
      </c>
      <c r="EN23" s="72">
        <v>0</v>
      </c>
      <c r="EO23" s="74">
        <v>0</v>
      </c>
      <c r="EP23" s="31">
        <f t="shared" si="63"/>
        <v>0</v>
      </c>
      <c r="EQ23" s="32">
        <v>0</v>
      </c>
      <c r="ER23" s="33" t="s">
        <v>109</v>
      </c>
      <c r="ES23" s="72">
        <v>0</v>
      </c>
      <c r="ET23" s="74">
        <v>0</v>
      </c>
      <c r="EU23" s="31">
        <f t="shared" si="66"/>
        <v>0</v>
      </c>
      <c r="EV23" s="32">
        <v>0</v>
      </c>
      <c r="EW23" s="33" t="s">
        <v>109</v>
      </c>
      <c r="EX23" s="72">
        <v>0</v>
      </c>
      <c r="EY23" s="74">
        <v>0</v>
      </c>
      <c r="EZ23" s="31">
        <f t="shared" si="69"/>
        <v>0</v>
      </c>
      <c r="FA23" s="32">
        <v>0</v>
      </c>
      <c r="FB23" s="33" t="s">
        <v>109</v>
      </c>
      <c r="FC23" s="72">
        <v>0</v>
      </c>
      <c r="FD23" s="74">
        <v>0</v>
      </c>
      <c r="FE23" s="31">
        <f t="shared" si="72"/>
        <v>0</v>
      </c>
      <c r="FF23" s="32">
        <v>0</v>
      </c>
      <c r="FG23" s="33" t="s">
        <v>109</v>
      </c>
      <c r="FH23" s="72">
        <v>0</v>
      </c>
      <c r="FI23" s="74">
        <v>0</v>
      </c>
      <c r="FJ23" s="31">
        <f t="shared" si="75"/>
        <v>0</v>
      </c>
      <c r="FK23" s="32">
        <v>0</v>
      </c>
      <c r="FL23" s="33" t="s">
        <v>109</v>
      </c>
    </row>
    <row r="24" spans="1:168">
      <c r="A24" s="34" t="s">
        <v>18</v>
      </c>
      <c r="B24" s="27">
        <v>1</v>
      </c>
      <c r="C24" s="28">
        <v>3991972245.2600002</v>
      </c>
      <c r="D24" s="29">
        <f t="shared" si="78"/>
        <v>0.13792941826087843</v>
      </c>
      <c r="E24" s="27">
        <v>1</v>
      </c>
      <c r="F24" s="28">
        <v>3901716225.1300001</v>
      </c>
      <c r="G24" s="29">
        <f t="shared" si="79"/>
        <v>0.14420462471060258</v>
      </c>
      <c r="H24" s="27">
        <v>3</v>
      </c>
      <c r="I24" s="28">
        <v>4413531083.1499996</v>
      </c>
      <c r="J24" s="29">
        <f t="shared" si="80"/>
        <v>2.3937180370251897E-2</v>
      </c>
      <c r="K24" s="27">
        <v>31</v>
      </c>
      <c r="L24" s="28">
        <v>43963097771.089996</v>
      </c>
      <c r="M24" s="29">
        <f t="shared" si="81"/>
        <v>0.15176581901059952</v>
      </c>
      <c r="N24" s="30">
        <v>57</v>
      </c>
      <c r="O24" s="28">
        <v>61186593151.18998</v>
      </c>
      <c r="P24" s="31">
        <f t="shared" si="82"/>
        <v>0.10953109478133094</v>
      </c>
      <c r="Q24" s="30">
        <v>34</v>
      </c>
      <c r="R24" s="28">
        <v>29840125658.090008</v>
      </c>
      <c r="S24" s="47">
        <f t="shared" si="83"/>
        <v>6.9538360135569272E-2</v>
      </c>
      <c r="T24" s="30">
        <v>6</v>
      </c>
      <c r="U24" s="28">
        <v>10106957012.959999</v>
      </c>
      <c r="V24" s="31">
        <f t="shared" si="84"/>
        <v>3.0642481741153114E-2</v>
      </c>
      <c r="W24" s="30">
        <v>2</v>
      </c>
      <c r="X24" s="28">
        <v>1601754886.4000001</v>
      </c>
      <c r="Y24" s="31">
        <f t="shared" si="85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86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66">
        <v>36</v>
      </c>
      <c r="AJ24" s="64">
        <v>88066053088.630005</v>
      </c>
      <c r="AK24" s="31">
        <f t="shared" si="13"/>
        <v>9.1890956224300463E-2</v>
      </c>
      <c r="AL24" s="73">
        <v>24</v>
      </c>
      <c r="AM24" s="74">
        <v>86803766864.799988</v>
      </c>
      <c r="AN24" s="47">
        <f t="shared" si="14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5"/>
        <v>0.11259834220050093</v>
      </c>
      <c r="BO24" s="32">
        <f t="shared" ref="BO24:BO30" si="87">IF(BM24&lt;0,"Error",IF(AND(BH24=0,BM24&gt;0),"New Comer",BM24-BH24))</f>
        <v>6323901115.1899719</v>
      </c>
      <c r="BP24" s="33">
        <f t="shared" ref="BP24:BP30" si="88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18"/>
        <v>0.11171441758144429</v>
      </c>
      <c r="BT24" s="32">
        <f t="shared" ref="BT24:BT30" si="89">IF(BR24&lt;0,"Error",IF(AND(BM24=0,BR24&gt;0),"New Comer",BR24-BM24))</f>
        <v>-2219164756.8899841</v>
      </c>
      <c r="BU24" s="33">
        <f t="shared" ref="BU24:BU30" si="90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1"/>
        <v>0.11999963380142133</v>
      </c>
      <c r="BY24" s="32">
        <f t="shared" ref="BY24:BY30" si="91">IF(BW24&lt;0,"Error",IF(AND(BR24=0,BW24&gt;0),"New Comer",BW24-BR24))</f>
        <v>8261089390.1899872</v>
      </c>
      <c r="BZ24" s="33">
        <f t="shared" ref="BZ24:BZ30" si="92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4"/>
        <v>0.12369362892702562</v>
      </c>
      <c r="CD24" s="32">
        <f t="shared" ref="CD24:CD30" si="93">IF(CB24&lt;0,"Error",IF(AND(BW24=0,CB24&gt;0),"New Comer",CB24-BW24))</f>
        <v>585663985.11001587</v>
      </c>
      <c r="CE24" s="33">
        <f t="shared" ref="CE24:CE30" si="94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7"/>
        <v>0.12684993691682123</v>
      </c>
      <c r="CI24" s="32">
        <f t="shared" ref="CI24:CI30" si="95">IF(CG24&lt;0,"Error",IF(AND(CB24=0,CG24&gt;0),"New Comer",CG24-CB24))</f>
        <v>2077908907.0899963</v>
      </c>
      <c r="CJ24" s="33">
        <f t="shared" ref="CJ24:CJ30" si="96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0"/>
        <v>0.12165045891164694</v>
      </c>
      <c r="CN24" s="32">
        <f t="shared" ref="CN24:CN30" si="97">IF(CL24&lt;0,"Error",IF(AND(CG24=0,CL24&gt;0),"New Comer",CL24-CG24))</f>
        <v>-3900235924.3500061</v>
      </c>
      <c r="CO24" s="33">
        <f t="shared" ref="CO24:CO30" si="98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3"/>
        <v>0.12269903939570936</v>
      </c>
      <c r="CS24" s="32">
        <f t="shared" ref="CS24:CS30" si="99">IF(CQ24&lt;0,"Error",IF(AND(CL24=0,CQ24&gt;0),"New Comer",CQ24-CL24))</f>
        <v>1023387424.9500275</v>
      </c>
      <c r="CT24" s="33">
        <f t="shared" ref="CT24:CT30" si="100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6"/>
        <v>0.11657190622077451</v>
      </c>
      <c r="CX24" s="32">
        <f t="shared" ref="CX24:CX30" si="101">IF(CV24&lt;0,"Error",IF(AND(CQ24=0,CV24&gt;0),"New Comer",CV24-CQ24))</f>
        <v>-4951123838.2800446</v>
      </c>
      <c r="CY24" s="33">
        <f t="shared" ref="CY24:CY30" si="102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39"/>
        <v>0.12216428418520368</v>
      </c>
      <c r="DC24" s="32">
        <f t="shared" ref="DC24:DC30" si="103">IF(DA24&lt;0,"Error",IF(AND(CV24=0,DA24&gt;0),"New Comer",DA24-CV24))</f>
        <v>9416321206.9400482</v>
      </c>
      <c r="DD24" s="33">
        <f t="shared" ref="DD24:DD30" si="104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2"/>
        <v>0.12722982576928105</v>
      </c>
      <c r="DH24" s="32">
        <f t="shared" ref="DH24:DH30" si="105">IF(DF24&lt;0,"Error",IF(AND(DA24=0,DF24&gt;0),"New Comer",DF24-DA24))</f>
        <v>4835814688.2099457</v>
      </c>
      <c r="DI24" s="33">
        <f t="shared" ref="DI24:DI30" si="106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5"/>
        <v>0.11829216102041672</v>
      </c>
      <c r="DM24" s="32">
        <f t="shared" ref="DM24:DM30" si="107">IF(DK24&lt;0,"Error",IF(AND(DF24=0,DK24&gt;0),"New Comer",DK24-DF24))</f>
        <v>-6171954944.1599579</v>
      </c>
      <c r="DN24" s="33">
        <f t="shared" ref="DN24:DN30" si="108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48"/>
        <v>0.12192090406672985</v>
      </c>
      <c r="DR24" s="32">
        <f t="shared" ref="DR24:DR30" si="109">IF(DP24&lt;0,"Error",IF(AND(DK24=0,DP24&gt;0),"New Comer",DP24-DK24))</f>
        <v>7181054954.75</v>
      </c>
      <c r="DS24" s="33">
        <f t="shared" ref="DS24:DS30" si="110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1"/>
        <v>0.12815414047374091</v>
      </c>
      <c r="DW24" s="32">
        <f t="shared" ref="DW24:DW31" si="111">IF(DU24&lt;0,"Error",IF(AND(DP24=0,DU24&gt;0),"New Comer",DU24-DP24))</f>
        <v>8918202464.1500092</v>
      </c>
      <c r="DX24" s="33">
        <f t="shared" ref="DX24:DX30" si="112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4"/>
        <v>0.12975070719802889</v>
      </c>
      <c r="EB24" s="32">
        <f t="shared" ref="EB24:EB31" si="113">IF(DZ24&lt;0,"Error",IF(AND(DU24=0,DZ24&gt;0),"New Comer",DZ24-DU24))</f>
        <v>4785972233.309967</v>
      </c>
      <c r="EC24" s="33">
        <f t="shared" ref="EC24:EC30" si="114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7"/>
        <v>0.13283503444635997</v>
      </c>
      <c r="EG24" s="32">
        <f t="shared" ref="EG24:EG31" si="115">IF(EE24&lt;0,"Error",IF(AND(DZ24=0,EE24&gt;0),"New Comer",EE24-DZ24))</f>
        <v>6065503840.5500183</v>
      </c>
      <c r="EH24" s="33">
        <f t="shared" ref="EH24:EH30" si="116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0"/>
        <v>0.13706095218285819</v>
      </c>
      <c r="EL24" s="32">
        <f t="shared" ref="EL24:EL31" si="117">IF(EJ24&lt;0,"Error",IF(AND(EE24=0,EJ24&gt;0),"New Comer",EJ24-EE24))</f>
        <v>4571189571.5099792</v>
      </c>
      <c r="EM24" s="33">
        <f t="shared" ref="EM24:EM30" si="118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3"/>
        <v>0.13974420071921279</v>
      </c>
      <c r="EQ24" s="32">
        <f t="shared" ref="EQ24:EQ31" si="119">IF(EO24&lt;0,"Error",IF(AND(EJ24=0,EO24&gt;0),"New Comer",EO24-EJ24))</f>
        <v>8557583747.2099915</v>
      </c>
      <c r="ER24" s="33">
        <f t="shared" ref="ER24:ER30" si="120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6"/>
        <v>0.13251978151597874</v>
      </c>
      <c r="EV24" s="32">
        <f t="shared" ref="EV24:EV31" si="121">IF(ET24&lt;0,"Error",IF(AND(EO24=0,ET24&gt;0),"New Comer",ET24-EO24))</f>
        <v>-4338765218.460022</v>
      </c>
      <c r="EW24" s="33">
        <f t="shared" ref="EW24:EW30" si="122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69"/>
        <v>0.12949362054289901</v>
      </c>
      <c r="FA24" s="32">
        <f t="shared" ref="FA24:FA31" si="123">IF(EY24&lt;0,"Error",IF(AND(ET24=0,EY24&gt;0),"New Comer",EY24-ET24))</f>
        <v>2726617549.0300598</v>
      </c>
      <c r="FB24" s="33">
        <f t="shared" ref="FB24:FB30" si="124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2"/>
        <v>0.13257339154606124</v>
      </c>
      <c r="FF24" s="32">
        <f t="shared" ref="FF24:FF31" si="125">IF(FD24&lt;0,"Error",IF(AND(EY24=0,FD24&gt;0),"New Comer",FD24-EY24))</f>
        <v>9400199602.6899719</v>
      </c>
      <c r="FG24" s="33">
        <f t="shared" ref="FG24:FG30" si="126">IF(AND(EY24=0,FD24=0),"-",IF(EY24=0,"",FF24/EY24))</f>
        <v>5.9182541390994277E-2</v>
      </c>
      <c r="FH24" s="76">
        <v>38</v>
      </c>
      <c r="FI24" s="74">
        <v>167826414244.14999</v>
      </c>
      <c r="FJ24" s="31">
        <f t="shared" si="75"/>
        <v>0.12788020156511515</v>
      </c>
      <c r="FK24" s="32">
        <f t="shared" ref="FK24:FK31" si="127">IF(FI24&lt;0,"Error",IF(AND(FD24=0,FI24&gt;0),"New Comer",FI24-FD24))</f>
        <v>-407782374.42999268</v>
      </c>
      <c r="FL24" s="33">
        <f t="shared" ref="FL24:FL30" si="128">IF(AND(FD24=0,FI24=0),"-",IF(FD24=0,"",FK24/FD24))</f>
        <v>-2.4238970591366482E-3</v>
      </c>
    </row>
    <row r="25" spans="1:168">
      <c r="A25" s="34" t="s">
        <v>24</v>
      </c>
      <c r="B25" s="27"/>
      <c r="C25" s="28"/>
      <c r="D25" s="29">
        <f t="shared" si="78"/>
        <v>0</v>
      </c>
      <c r="E25" s="27"/>
      <c r="F25" s="28"/>
      <c r="G25" s="29">
        <f t="shared" si="79"/>
        <v>0</v>
      </c>
      <c r="H25" s="27">
        <v>0</v>
      </c>
      <c r="I25" s="28">
        <v>0</v>
      </c>
      <c r="J25" s="29">
        <f t="shared" si="80"/>
        <v>0</v>
      </c>
      <c r="K25" s="27">
        <v>1</v>
      </c>
      <c r="L25" s="28">
        <v>122843248.28</v>
      </c>
      <c r="M25" s="29">
        <f t="shared" si="81"/>
        <v>4.2406943846883487E-4</v>
      </c>
      <c r="N25" s="30">
        <v>2</v>
      </c>
      <c r="O25" s="28">
        <v>180597094.59999999</v>
      </c>
      <c r="P25" s="31">
        <f t="shared" si="82"/>
        <v>3.2328973500759259E-4</v>
      </c>
      <c r="Q25" s="30">
        <v>3</v>
      </c>
      <c r="R25" s="28">
        <v>198313368.05000001</v>
      </c>
      <c r="S25" s="47">
        <f t="shared" si="83"/>
        <v>4.6214237048361299E-4</v>
      </c>
      <c r="T25" s="30">
        <v>3</v>
      </c>
      <c r="U25" s="28">
        <v>198866585.03999999</v>
      </c>
      <c r="V25" s="31">
        <f t="shared" si="84"/>
        <v>6.0292783408495048E-4</v>
      </c>
      <c r="W25" s="30">
        <v>3</v>
      </c>
      <c r="X25" s="28">
        <v>214022545.34000003</v>
      </c>
      <c r="Y25" s="31">
        <f t="shared" si="85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86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66">
        <v>1</v>
      </c>
      <c r="AJ25" s="64">
        <v>14191093.76</v>
      </c>
      <c r="AK25" s="31">
        <f t="shared" si="13"/>
        <v>1.4807444295961801E-5</v>
      </c>
      <c r="AL25" s="73">
        <v>1</v>
      </c>
      <c r="AM25" s="74">
        <v>14072126.27</v>
      </c>
      <c r="AN25" s="47">
        <f t="shared" si="14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5"/>
        <v>1.5901757162645688E-3</v>
      </c>
      <c r="BO25" s="32">
        <f t="shared" si="87"/>
        <v>70249337.080000401</v>
      </c>
      <c r="BP25" s="33">
        <f t="shared" si="88"/>
        <v>4.6735405368073454E-2</v>
      </c>
      <c r="BQ25" s="76">
        <v>3</v>
      </c>
      <c r="BR25" s="74">
        <v>1592099854.1500001</v>
      </c>
      <c r="BS25" s="31">
        <f t="shared" si="18"/>
        <v>1.6289118738890402E-3</v>
      </c>
      <c r="BT25" s="32">
        <f t="shared" si="89"/>
        <v>18721646.639999866</v>
      </c>
      <c r="BU25" s="33">
        <f t="shared" si="90"/>
        <v>1.1899012297639741E-2</v>
      </c>
      <c r="BV25" s="76">
        <v>3</v>
      </c>
      <c r="BW25" s="74">
        <v>1559611623.3600001</v>
      </c>
      <c r="BX25" s="31">
        <f t="shared" si="21"/>
        <v>1.5934564418050941E-3</v>
      </c>
      <c r="BY25" s="32">
        <f t="shared" si="91"/>
        <v>-32488230.789999962</v>
      </c>
      <c r="BZ25" s="33">
        <f t="shared" si="92"/>
        <v>-2.0405900236292011E-2</v>
      </c>
      <c r="CA25" s="76">
        <v>3</v>
      </c>
      <c r="CB25" s="74">
        <v>1488638689.3899999</v>
      </c>
      <c r="CC25" s="31">
        <f t="shared" si="24"/>
        <v>1.5599843260412924E-3</v>
      </c>
      <c r="CD25" s="32">
        <f t="shared" si="93"/>
        <v>-70972933.970000267</v>
      </c>
      <c r="CE25" s="33">
        <f t="shared" si="94"/>
        <v>-4.5506799838473513E-2</v>
      </c>
      <c r="CF25" s="76">
        <v>3</v>
      </c>
      <c r="CG25" s="74">
        <v>1499850435.6199999</v>
      </c>
      <c r="CH25" s="31">
        <f t="shared" si="27"/>
        <v>1.5839556855437897E-3</v>
      </c>
      <c r="CI25" s="32">
        <f t="shared" si="95"/>
        <v>11211746.230000019</v>
      </c>
      <c r="CJ25" s="33">
        <f t="shared" si="96"/>
        <v>7.5315429525711587E-3</v>
      </c>
      <c r="CK25" s="76">
        <v>3</v>
      </c>
      <c r="CL25" s="74">
        <v>1466617776.25</v>
      </c>
      <c r="CM25" s="31">
        <f t="shared" si="30"/>
        <v>1.535223197847102E-3</v>
      </c>
      <c r="CN25" s="32">
        <f t="shared" si="97"/>
        <v>-33232659.369999886</v>
      </c>
      <c r="CO25" s="33">
        <f t="shared" si="98"/>
        <v>-2.215731554344107E-2</v>
      </c>
      <c r="CP25" s="76">
        <v>3</v>
      </c>
      <c r="CQ25" s="74">
        <v>1442281288.5500002</v>
      </c>
      <c r="CR25" s="31">
        <f t="shared" si="33"/>
        <v>1.5094692972559528E-3</v>
      </c>
      <c r="CS25" s="32">
        <f t="shared" si="99"/>
        <v>-24336487.699999809</v>
      </c>
      <c r="CT25" s="33">
        <f t="shared" si="100"/>
        <v>-1.6593612933170535E-2</v>
      </c>
      <c r="CU25" s="76">
        <v>3</v>
      </c>
      <c r="CV25" s="74">
        <v>1423191039.23</v>
      </c>
      <c r="CW25" s="31">
        <f t="shared" si="36"/>
        <v>1.4775075900146704E-3</v>
      </c>
      <c r="CX25" s="32">
        <f t="shared" si="101"/>
        <v>-19090249.320000172</v>
      </c>
      <c r="CY25" s="33">
        <f t="shared" si="102"/>
        <v>-1.3236148504146917E-2</v>
      </c>
      <c r="CZ25" s="76">
        <v>3</v>
      </c>
      <c r="DA25" s="74">
        <v>1386721422.8699999</v>
      </c>
      <c r="DB25" s="31">
        <f t="shared" si="39"/>
        <v>1.3919799744302925E-3</v>
      </c>
      <c r="DC25" s="32">
        <f t="shared" si="103"/>
        <v>-36469616.360000134</v>
      </c>
      <c r="DD25" s="33">
        <f t="shared" si="104"/>
        <v>-2.5625243101398087E-2</v>
      </c>
      <c r="DE25" s="76">
        <v>3</v>
      </c>
      <c r="DF25" s="74">
        <v>1299141437.2800002</v>
      </c>
      <c r="DG25" s="31">
        <f t="shared" si="42"/>
        <v>1.3062381604995652E-3</v>
      </c>
      <c r="DH25" s="32">
        <f t="shared" si="105"/>
        <v>-87579985.589999676</v>
      </c>
      <c r="DI25" s="33">
        <f t="shared" si="106"/>
        <v>-6.3156149566609809E-2</v>
      </c>
      <c r="DJ25" s="76">
        <v>3</v>
      </c>
      <c r="DK25" s="74">
        <v>1270928766.26</v>
      </c>
      <c r="DL25" s="31">
        <f t="shared" si="45"/>
        <v>1.2490247540309668E-3</v>
      </c>
      <c r="DM25" s="32">
        <f t="shared" si="107"/>
        <v>-28212671.020000219</v>
      </c>
      <c r="DN25" s="33">
        <f t="shared" si="108"/>
        <v>-2.1716396852885251E-2</v>
      </c>
      <c r="DO25" s="76">
        <v>3</v>
      </c>
      <c r="DP25" s="74">
        <v>1262298168.8599999</v>
      </c>
      <c r="DQ25" s="31">
        <f t="shared" si="48"/>
        <v>1.2066116645168493E-3</v>
      </c>
      <c r="DR25" s="32">
        <f t="shared" si="109"/>
        <v>-8630597.4000000954</v>
      </c>
      <c r="DS25" s="33">
        <f t="shared" si="110"/>
        <v>-6.790779805384067E-3</v>
      </c>
      <c r="DT25" s="76">
        <v>3</v>
      </c>
      <c r="DU25" s="74">
        <v>1161777796.1500001</v>
      </c>
      <c r="DV25" s="31">
        <f t="shared" si="51"/>
        <v>1.0910171700240258E-3</v>
      </c>
      <c r="DW25" s="32">
        <f t="shared" si="111"/>
        <v>-100520372.7099998</v>
      </c>
      <c r="DX25" s="33">
        <f t="shared" si="112"/>
        <v>-7.9632827797556927E-2</v>
      </c>
      <c r="DY25" s="76">
        <v>3</v>
      </c>
      <c r="DZ25" s="74">
        <v>1210856478.9100001</v>
      </c>
      <c r="EA25" s="31">
        <f t="shared" si="54"/>
        <v>1.1122648302325146E-3</v>
      </c>
      <c r="EB25" s="32">
        <f t="shared" si="113"/>
        <v>49078682.75999999</v>
      </c>
      <c r="EC25" s="33">
        <f t="shared" si="114"/>
        <v>4.2244466129961494E-2</v>
      </c>
      <c r="ED25" s="76">
        <v>3</v>
      </c>
      <c r="EE25" s="74">
        <v>1202957269.8499999</v>
      </c>
      <c r="EF25" s="31">
        <f t="shared" si="57"/>
        <v>1.084698083434937E-3</v>
      </c>
      <c r="EG25" s="32">
        <f t="shared" si="115"/>
        <v>-7899209.0600001812</v>
      </c>
      <c r="EH25" s="33">
        <f t="shared" si="116"/>
        <v>-6.5236542873445772E-3</v>
      </c>
      <c r="EI25" s="76">
        <v>3</v>
      </c>
      <c r="EJ25" s="74">
        <v>1208869986.26</v>
      </c>
      <c r="EK25" s="31">
        <f t="shared" si="60"/>
        <v>1.0908581288724402E-3</v>
      </c>
      <c r="EL25" s="32">
        <f t="shared" si="117"/>
        <v>5912716.4100000858</v>
      </c>
      <c r="EM25" s="33">
        <f t="shared" si="118"/>
        <v>4.9151508188959685E-3</v>
      </c>
      <c r="EN25" s="76">
        <v>3</v>
      </c>
      <c r="EO25" s="74">
        <v>1205930033.99</v>
      </c>
      <c r="EP25" s="31">
        <f t="shared" si="63"/>
        <v>1.050332054121613E-3</v>
      </c>
      <c r="EQ25" s="32">
        <f t="shared" si="119"/>
        <v>-2939952.2699999809</v>
      </c>
      <c r="ER25" s="33">
        <f t="shared" si="120"/>
        <v>-2.4319838389698137E-3</v>
      </c>
      <c r="ES25" s="76">
        <v>3</v>
      </c>
      <c r="ET25" s="74">
        <v>1175223119.76</v>
      </c>
      <c r="EU25" s="31">
        <f t="shared" si="66"/>
        <v>9.976486159399289E-4</v>
      </c>
      <c r="EV25" s="32">
        <f t="shared" si="121"/>
        <v>-30706914.230000019</v>
      </c>
      <c r="EW25" s="33">
        <f t="shared" si="122"/>
        <v>-2.5463263509908279E-2</v>
      </c>
      <c r="EX25" s="76">
        <v>3</v>
      </c>
      <c r="EY25" s="74">
        <v>1120537856.1500001</v>
      </c>
      <c r="EZ25" s="31">
        <f t="shared" si="69"/>
        <v>9.135481488495525E-4</v>
      </c>
      <c r="FA25" s="32">
        <f t="shared" si="123"/>
        <v>-54685263.609999895</v>
      </c>
      <c r="FB25" s="33">
        <f t="shared" si="124"/>
        <v>-4.6531813993897199E-2</v>
      </c>
      <c r="FC25" s="76">
        <v>3</v>
      </c>
      <c r="FD25" s="74">
        <v>1049855105.3299999</v>
      </c>
      <c r="FE25" s="31">
        <f t="shared" si="72"/>
        <v>8.2731605549316673E-4</v>
      </c>
      <c r="FF25" s="32">
        <f t="shared" si="125"/>
        <v>-70682750.820000172</v>
      </c>
      <c r="FG25" s="33">
        <f t="shared" si="126"/>
        <v>-6.3079306452756084E-2</v>
      </c>
      <c r="FH25" s="76">
        <v>3</v>
      </c>
      <c r="FI25" s="74">
        <v>1064299455.26</v>
      </c>
      <c r="FJ25" s="31">
        <f t="shared" si="75"/>
        <v>8.1097382362166066E-4</v>
      </c>
      <c r="FK25" s="32">
        <f t="shared" si="127"/>
        <v>14444349.930000067</v>
      </c>
      <c r="FL25" s="33">
        <f t="shared" si="128"/>
        <v>1.3758422335299106E-2</v>
      </c>
    </row>
    <row r="26" spans="1:168">
      <c r="A26" s="34" t="s">
        <v>19</v>
      </c>
      <c r="B26" s="27">
        <v>3</v>
      </c>
      <c r="C26" s="28">
        <v>1265768455.1700001</v>
      </c>
      <c r="D26" s="29">
        <f t="shared" si="78"/>
        <v>4.3734449026260176E-2</v>
      </c>
      <c r="E26" s="27">
        <v>3</v>
      </c>
      <c r="F26" s="28">
        <v>1381151562.6799998</v>
      </c>
      <c r="G26" s="29">
        <f t="shared" si="79"/>
        <v>5.104636812947503E-2</v>
      </c>
      <c r="H26" s="27">
        <v>3</v>
      </c>
      <c r="I26" s="28">
        <v>1456495068.1599998</v>
      </c>
      <c r="J26" s="29">
        <f t="shared" si="80"/>
        <v>7.8994312032906414E-3</v>
      </c>
      <c r="K26" s="27">
        <v>8</v>
      </c>
      <c r="L26" s="28">
        <v>6442666565.6999998</v>
      </c>
      <c r="M26" s="29">
        <f t="shared" si="81"/>
        <v>2.2240847836674738E-2</v>
      </c>
      <c r="N26" s="30">
        <v>12</v>
      </c>
      <c r="O26" s="28">
        <v>7455158539.2399998</v>
      </c>
      <c r="P26" s="31">
        <f t="shared" si="82"/>
        <v>1.3345598022652191E-2</v>
      </c>
      <c r="Q26" s="30">
        <v>17</v>
      </c>
      <c r="R26" s="28">
        <v>6995161710.7699995</v>
      </c>
      <c r="S26" s="47">
        <f t="shared" si="83"/>
        <v>1.6301274325169996E-2</v>
      </c>
      <c r="T26" s="30">
        <v>9</v>
      </c>
      <c r="U26" s="28">
        <v>5610449131.9399986</v>
      </c>
      <c r="V26" s="61">
        <f t="shared" si="84"/>
        <v>1.7009875956204401E-2</v>
      </c>
      <c r="W26" s="30">
        <v>11</v>
      </c>
      <c r="X26" s="28">
        <v>6155035947.6599998</v>
      </c>
      <c r="Y26" s="61">
        <f t="shared" si="85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86"/>
        <v>7.6523256010283215E-3</v>
      </c>
      <c r="AF26" s="30">
        <v>15</v>
      </c>
      <c r="AG26" s="28">
        <v>8760881860.1999989</v>
      </c>
      <c r="AH26" s="61">
        <f t="shared" si="12"/>
        <v>1.0829178834077888E-2</v>
      </c>
      <c r="AI26" s="66">
        <v>17</v>
      </c>
      <c r="AJ26" s="64">
        <v>8486373649.2999992</v>
      </c>
      <c r="AK26" s="31">
        <f t="shared" si="13"/>
        <v>8.8549555948200433E-3</v>
      </c>
      <c r="AL26" s="73">
        <v>16</v>
      </c>
      <c r="AM26" s="74">
        <v>8665725918.2500019</v>
      </c>
      <c r="AN26" s="47">
        <f t="shared" si="14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5"/>
        <v>1.336899459427029E-2</v>
      </c>
      <c r="BO26" s="32">
        <f t="shared" si="87"/>
        <v>2065538818.9700012</v>
      </c>
      <c r="BP26" s="33">
        <f t="shared" si="88"/>
        <v>0.1850470639505131</v>
      </c>
      <c r="BQ26" s="76">
        <v>15</v>
      </c>
      <c r="BR26" s="74">
        <v>12254320089.419998</v>
      </c>
      <c r="BS26" s="31">
        <f t="shared" si="18"/>
        <v>1.2537660529307848E-2</v>
      </c>
      <c r="BT26" s="32">
        <f t="shared" si="89"/>
        <v>-973453757.08000374</v>
      </c>
      <c r="BU26" s="33">
        <f t="shared" si="90"/>
        <v>-7.3591654073944912E-2</v>
      </c>
      <c r="BV26" s="76">
        <v>15</v>
      </c>
      <c r="BW26" s="74">
        <v>12372833066.419996</v>
      </c>
      <c r="BX26" s="31">
        <f t="shared" si="21"/>
        <v>1.2641333430556984E-2</v>
      </c>
      <c r="BY26" s="32">
        <f t="shared" si="91"/>
        <v>118512976.99999809</v>
      </c>
      <c r="BZ26" s="33">
        <f t="shared" si="92"/>
        <v>9.6711181146898993E-3</v>
      </c>
      <c r="CA26" s="76">
        <v>15</v>
      </c>
      <c r="CB26" s="74">
        <v>11987487464.699999</v>
      </c>
      <c r="CC26" s="31">
        <f t="shared" si="24"/>
        <v>1.2562008959481832E-2</v>
      </c>
      <c r="CD26" s="32">
        <f t="shared" si="93"/>
        <v>-385345601.71999741</v>
      </c>
      <c r="CE26" s="33">
        <f t="shared" si="94"/>
        <v>-3.1144492102284121E-2</v>
      </c>
      <c r="CF26" s="76">
        <v>15</v>
      </c>
      <c r="CG26" s="74">
        <v>12305593710.610001</v>
      </c>
      <c r="CH26" s="31">
        <f t="shared" si="27"/>
        <v>1.299563920442195E-2</v>
      </c>
      <c r="CI26" s="32">
        <f t="shared" si="95"/>
        <v>318106245.91000175</v>
      </c>
      <c r="CJ26" s="33">
        <f t="shared" si="96"/>
        <v>2.6536523758355624E-2</v>
      </c>
      <c r="CK26" s="76">
        <v>15</v>
      </c>
      <c r="CL26" s="74">
        <v>12770497353.760002</v>
      </c>
      <c r="CM26" s="31">
        <f t="shared" si="30"/>
        <v>1.3367875463549145E-2</v>
      </c>
      <c r="CN26" s="32">
        <f t="shared" si="97"/>
        <v>464903643.15000153</v>
      </c>
      <c r="CO26" s="33">
        <f t="shared" si="98"/>
        <v>3.7779862888627405E-2</v>
      </c>
      <c r="CP26" s="76">
        <v>14</v>
      </c>
      <c r="CQ26" s="74">
        <v>13055950636.900002</v>
      </c>
      <c r="CR26" s="31">
        <f t="shared" si="33"/>
        <v>1.3664156076449467E-2</v>
      </c>
      <c r="CS26" s="32">
        <f t="shared" si="99"/>
        <v>285453283.13999939</v>
      </c>
      <c r="CT26" s="33">
        <f t="shared" si="100"/>
        <v>2.2352558027503425E-2</v>
      </c>
      <c r="CU26" s="76">
        <v>14</v>
      </c>
      <c r="CV26" s="74">
        <v>12649755378.65</v>
      </c>
      <c r="CW26" s="31">
        <f t="shared" si="36"/>
        <v>1.3132537423715321E-2</v>
      </c>
      <c r="CX26" s="32">
        <f t="shared" si="101"/>
        <v>-406195258.25000191</v>
      </c>
      <c r="CY26" s="33">
        <f t="shared" si="102"/>
        <v>-3.1111886797578203E-2</v>
      </c>
      <c r="CZ26" s="76">
        <v>15</v>
      </c>
      <c r="DA26" s="74">
        <v>12266943696.700001</v>
      </c>
      <c r="DB26" s="31">
        <f t="shared" si="39"/>
        <v>1.2313460866516848E-2</v>
      </c>
      <c r="DC26" s="32">
        <f t="shared" si="103"/>
        <v>-382811681.94999886</v>
      </c>
      <c r="DD26" s="33">
        <f t="shared" si="104"/>
        <v>-3.0262378242989635E-2</v>
      </c>
      <c r="DE26" s="76">
        <v>15</v>
      </c>
      <c r="DF26" s="74">
        <v>11590125465.390001</v>
      </c>
      <c r="DG26" s="31">
        <f t="shared" si="42"/>
        <v>1.1653437980985006E-2</v>
      </c>
      <c r="DH26" s="32">
        <f t="shared" si="105"/>
        <v>-676818231.30999947</v>
      </c>
      <c r="DI26" s="33">
        <f t="shared" si="106"/>
        <v>-5.5174153240148495E-2</v>
      </c>
      <c r="DJ26" s="76">
        <v>15</v>
      </c>
      <c r="DK26" s="74">
        <v>12567423176.670002</v>
      </c>
      <c r="DL26" s="31">
        <f t="shared" si="45"/>
        <v>1.2350828039116165E-2</v>
      </c>
      <c r="DM26" s="32">
        <f t="shared" si="107"/>
        <v>977297711.28000069</v>
      </c>
      <c r="DN26" s="33">
        <f t="shared" si="108"/>
        <v>8.432158169455288E-2</v>
      </c>
      <c r="DO26" s="76">
        <v>15</v>
      </c>
      <c r="DP26" s="74">
        <v>12931039992.6</v>
      </c>
      <c r="DQ26" s="31">
        <f t="shared" si="48"/>
        <v>1.2360584903245247E-2</v>
      </c>
      <c r="DR26" s="32">
        <f t="shared" si="109"/>
        <v>363616815.9299984</v>
      </c>
      <c r="DS26" s="33">
        <f t="shared" si="110"/>
        <v>2.8933283364326573E-2</v>
      </c>
      <c r="DT26" s="76">
        <v>15</v>
      </c>
      <c r="DU26" s="74">
        <v>12707128782.409998</v>
      </c>
      <c r="DV26" s="31">
        <f t="shared" si="51"/>
        <v>1.1933173218887913E-2</v>
      </c>
      <c r="DW26" s="32">
        <f t="shared" si="111"/>
        <v>-223911210.19000244</v>
      </c>
      <c r="DX26" s="33">
        <f t="shared" si="112"/>
        <v>-1.7315792876531146E-2</v>
      </c>
      <c r="DY26" s="76">
        <v>16</v>
      </c>
      <c r="DZ26" s="74">
        <v>14656400989.239998</v>
      </c>
      <c r="EA26" s="31">
        <f t="shared" si="54"/>
        <v>1.3463031863851768E-2</v>
      </c>
      <c r="EB26" s="32">
        <f t="shared" si="113"/>
        <v>1949272206.8299999</v>
      </c>
      <c r="EC26" s="33">
        <f t="shared" si="114"/>
        <v>0.15339989388698919</v>
      </c>
      <c r="ED26" s="76">
        <v>16</v>
      </c>
      <c r="EE26" s="74">
        <v>14728730328.950001</v>
      </c>
      <c r="EF26" s="31">
        <f t="shared" si="57"/>
        <v>1.3280792227336732E-2</v>
      </c>
      <c r="EG26" s="32">
        <f t="shared" si="115"/>
        <v>72329339.710002899</v>
      </c>
      <c r="EH26" s="33">
        <f t="shared" si="116"/>
        <v>4.9350000565011503E-3</v>
      </c>
      <c r="EI26" s="76">
        <v>16</v>
      </c>
      <c r="EJ26" s="74">
        <v>14194004756.839996</v>
      </c>
      <c r="EK26" s="31">
        <f t="shared" si="60"/>
        <v>1.2808362889508302E-2</v>
      </c>
      <c r="EL26" s="32">
        <f t="shared" si="117"/>
        <v>-534725572.11000443</v>
      </c>
      <c r="EM26" s="33">
        <f t="shared" si="118"/>
        <v>-3.6304933294825592E-2</v>
      </c>
      <c r="EN26" s="76">
        <v>16</v>
      </c>
      <c r="EO26" s="74">
        <v>14093460438.419998</v>
      </c>
      <c r="EP26" s="31">
        <f t="shared" si="63"/>
        <v>1.2275018313450608E-2</v>
      </c>
      <c r="EQ26" s="32">
        <f t="shared" si="119"/>
        <v>-100544318.41999817</v>
      </c>
      <c r="ER26" s="33">
        <f t="shared" si="120"/>
        <v>-7.0835764917964068E-3</v>
      </c>
      <c r="ES26" s="76">
        <v>17</v>
      </c>
      <c r="ET26" s="74">
        <v>14398589057.639997</v>
      </c>
      <c r="EU26" s="31">
        <f t="shared" si="66"/>
        <v>1.2222983196395818E-2</v>
      </c>
      <c r="EV26" s="32">
        <f t="shared" si="121"/>
        <v>305128619.21999931</v>
      </c>
      <c r="EW26" s="33">
        <f t="shared" si="122"/>
        <v>2.1650369017121741E-2</v>
      </c>
      <c r="EX26" s="76">
        <v>17</v>
      </c>
      <c r="EY26" s="74">
        <v>13741683081.83</v>
      </c>
      <c r="EZ26" s="31">
        <f t="shared" si="69"/>
        <v>1.1203270886907474E-2</v>
      </c>
      <c r="FA26" s="32">
        <f t="shared" si="123"/>
        <v>-656905975.80999756</v>
      </c>
      <c r="FB26" s="33">
        <f t="shared" si="124"/>
        <v>-4.5622940774286379E-2</v>
      </c>
      <c r="FC26" s="76">
        <v>19</v>
      </c>
      <c r="FD26" s="74">
        <v>15686531366.429996</v>
      </c>
      <c r="FE26" s="31">
        <f t="shared" si="72"/>
        <v>1.2361438439036237E-2</v>
      </c>
      <c r="FF26" s="32">
        <f t="shared" si="125"/>
        <v>1944848284.5999966</v>
      </c>
      <c r="FG26" s="33">
        <f t="shared" si="126"/>
        <v>0.14152911786850772</v>
      </c>
      <c r="FH26" s="76">
        <v>19</v>
      </c>
      <c r="FI26" s="74">
        <v>16247241726.25</v>
      </c>
      <c r="FJ26" s="31">
        <f t="shared" si="75"/>
        <v>1.2380056835435981E-2</v>
      </c>
      <c r="FK26" s="32">
        <f t="shared" si="127"/>
        <v>560710359.82000351</v>
      </c>
      <c r="FL26" s="33">
        <f t="shared" si="128"/>
        <v>3.5744700133004112E-2</v>
      </c>
    </row>
    <row r="27" spans="1:168">
      <c r="A27" s="34" t="s">
        <v>92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2"/>
        <v>0</v>
      </c>
      <c r="AI27" s="66">
        <v>0</v>
      </c>
      <c r="AJ27" s="28">
        <v>0</v>
      </c>
      <c r="AK27" s="31">
        <f t="shared" si="13"/>
        <v>0</v>
      </c>
      <c r="AL27" s="72">
        <v>0</v>
      </c>
      <c r="AM27" s="74">
        <v>0</v>
      </c>
      <c r="AN27" s="47">
        <f t="shared" si="14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109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5"/>
        <v>9.9442338586069531E-4</v>
      </c>
      <c r="BO27" s="32">
        <f t="shared" si="87"/>
        <v>54933371.340000033</v>
      </c>
      <c r="BP27" s="33">
        <f t="shared" si="88"/>
        <v>5.9132639137152949E-2</v>
      </c>
      <c r="BQ27" s="79">
        <v>2</v>
      </c>
      <c r="BR27" s="74">
        <v>991061125.91000009</v>
      </c>
      <c r="BS27" s="31">
        <f t="shared" si="18"/>
        <v>1.013976121872406E-3</v>
      </c>
      <c r="BT27" s="32">
        <f t="shared" si="89"/>
        <v>7142136.1100000143</v>
      </c>
      <c r="BU27" s="33">
        <f t="shared" si="90"/>
        <v>7.2588660083202448E-3</v>
      </c>
      <c r="BV27" s="79">
        <v>2</v>
      </c>
      <c r="BW27" s="74">
        <v>1150653202.3699999</v>
      </c>
      <c r="BX27" s="31">
        <f t="shared" si="21"/>
        <v>1.1756232962986273E-3</v>
      </c>
      <c r="BY27" s="32">
        <f t="shared" si="91"/>
        <v>159592076.4599998</v>
      </c>
      <c r="BZ27" s="33">
        <f t="shared" si="92"/>
        <v>0.16103151691421769</v>
      </c>
      <c r="CA27" s="79">
        <v>3</v>
      </c>
      <c r="CB27" s="74">
        <v>2283131517.0600004</v>
      </c>
      <c r="CC27" s="31">
        <f t="shared" si="24"/>
        <v>2.392554624765219E-3</v>
      </c>
      <c r="CD27" s="32">
        <f t="shared" si="93"/>
        <v>1132478314.6900005</v>
      </c>
      <c r="CE27" s="33">
        <f t="shared" si="94"/>
        <v>0.98420472159416539</v>
      </c>
      <c r="CF27" s="79">
        <v>3</v>
      </c>
      <c r="CG27" s="74">
        <v>2357044871.4700003</v>
      </c>
      <c r="CH27" s="31">
        <f t="shared" si="27"/>
        <v>2.489217949057316E-3</v>
      </c>
      <c r="CI27" s="32">
        <f t="shared" si="95"/>
        <v>73913354.409999847</v>
      </c>
      <c r="CJ27" s="33">
        <f t="shared" si="96"/>
        <v>3.237367355218259E-2</v>
      </c>
      <c r="CK27" s="79">
        <v>3</v>
      </c>
      <c r="CL27" s="74">
        <v>2417033845.79</v>
      </c>
      <c r="CM27" s="31">
        <f t="shared" si="30"/>
        <v>2.5300978142555109E-3</v>
      </c>
      <c r="CN27" s="32">
        <f t="shared" si="97"/>
        <v>59988974.319999695</v>
      </c>
      <c r="CO27" s="33">
        <f t="shared" si="98"/>
        <v>2.5450925880162317E-2</v>
      </c>
      <c r="CP27" s="79">
        <v>3</v>
      </c>
      <c r="CQ27" s="74">
        <v>2427372578.9300003</v>
      </c>
      <c r="CR27" s="31">
        <f t="shared" si="33"/>
        <v>2.5404506111144864E-3</v>
      </c>
      <c r="CS27" s="32">
        <f t="shared" si="99"/>
        <v>10338733.140000343</v>
      </c>
      <c r="CT27" s="33">
        <f t="shared" si="100"/>
        <v>4.2774465727935061E-3</v>
      </c>
      <c r="CU27" s="79">
        <v>3</v>
      </c>
      <c r="CV27" s="74">
        <v>2442255166.2600002</v>
      </c>
      <c r="CW27" s="31">
        <f t="shared" si="36"/>
        <v>2.5354646322492298E-3</v>
      </c>
      <c r="CX27" s="32">
        <f t="shared" si="101"/>
        <v>14882587.329999924</v>
      </c>
      <c r="CY27" s="33">
        <f t="shared" si="102"/>
        <v>6.1311508003275925E-3</v>
      </c>
      <c r="CZ27" s="79">
        <v>4</v>
      </c>
      <c r="DA27" s="74">
        <v>3046057212.2599998</v>
      </c>
      <c r="DB27" s="31">
        <f t="shared" si="39"/>
        <v>3.0576080894889092E-3</v>
      </c>
      <c r="DC27" s="32">
        <f t="shared" si="103"/>
        <v>603802045.99999952</v>
      </c>
      <c r="DD27" s="33">
        <f t="shared" si="104"/>
        <v>0.2472313517201582</v>
      </c>
      <c r="DE27" s="79">
        <v>4</v>
      </c>
      <c r="DF27" s="74">
        <v>3238274505.1799998</v>
      </c>
      <c r="DG27" s="31">
        <f t="shared" si="42"/>
        <v>3.2559639862578659E-3</v>
      </c>
      <c r="DH27" s="32">
        <f t="shared" si="105"/>
        <v>192217292.92000008</v>
      </c>
      <c r="DI27" s="33">
        <f t="shared" si="106"/>
        <v>6.3103638417016425E-2</v>
      </c>
      <c r="DJ27" s="79">
        <v>4</v>
      </c>
      <c r="DK27" s="74">
        <v>3382848163.3600001</v>
      </c>
      <c r="DL27" s="31">
        <f t="shared" si="45"/>
        <v>3.3245459598799025E-3</v>
      </c>
      <c r="DM27" s="32">
        <f t="shared" si="107"/>
        <v>144573658.18000031</v>
      </c>
      <c r="DN27" s="33">
        <f t="shared" si="108"/>
        <v>4.4645275732102939E-2</v>
      </c>
      <c r="DO27" s="79">
        <v>5</v>
      </c>
      <c r="DP27" s="74">
        <v>5944687301.4200001</v>
      </c>
      <c r="DQ27" s="31">
        <f t="shared" si="48"/>
        <v>5.6824363821081523E-3</v>
      </c>
      <c r="DR27" s="32">
        <f t="shared" si="109"/>
        <v>2561839138.0599999</v>
      </c>
      <c r="DS27" s="33">
        <f t="shared" si="110"/>
        <v>0.75730243107200634</v>
      </c>
      <c r="DT27" s="79">
        <v>5</v>
      </c>
      <c r="DU27" s="74">
        <v>5099006702.21</v>
      </c>
      <c r="DV27" s="31">
        <f t="shared" si="51"/>
        <v>4.7884405095485472E-3</v>
      </c>
      <c r="DW27" s="32">
        <f t="shared" si="111"/>
        <v>-845680599.21000004</v>
      </c>
      <c r="DX27" s="33">
        <f t="shared" si="112"/>
        <v>-0.14225821415501425</v>
      </c>
      <c r="DY27" s="79">
        <v>5</v>
      </c>
      <c r="DZ27" s="74">
        <v>4772197441.2200003</v>
      </c>
      <c r="EA27" s="31">
        <f t="shared" si="54"/>
        <v>4.3836304873825852E-3</v>
      </c>
      <c r="EB27" s="32">
        <f t="shared" si="113"/>
        <v>-326809260.98999977</v>
      </c>
      <c r="EC27" s="33">
        <f t="shared" si="114"/>
        <v>-6.4092730226919456E-2</v>
      </c>
      <c r="ED27" s="79">
        <v>5</v>
      </c>
      <c r="EE27" s="74">
        <v>4792502273.5700006</v>
      </c>
      <c r="EF27" s="31">
        <f t="shared" si="57"/>
        <v>4.3213654892722527E-3</v>
      </c>
      <c r="EG27" s="32">
        <f t="shared" si="115"/>
        <v>20304832.350000381</v>
      </c>
      <c r="EH27" s="33">
        <f t="shared" si="116"/>
        <v>4.2548181629319809E-3</v>
      </c>
      <c r="EI27" s="79">
        <v>6</v>
      </c>
      <c r="EJ27" s="74">
        <v>4760874588.3299999</v>
      </c>
      <c r="EK27" s="31">
        <f t="shared" si="60"/>
        <v>4.2961102552388332E-3</v>
      </c>
      <c r="EL27" s="32">
        <f t="shared" si="117"/>
        <v>-31627685.240000725</v>
      </c>
      <c r="EM27" s="33">
        <f t="shared" si="118"/>
        <v>-6.5994095431989915E-3</v>
      </c>
      <c r="EN27" s="79">
        <v>6</v>
      </c>
      <c r="EO27" s="74">
        <v>4693828638.6899996</v>
      </c>
      <c r="EP27" s="31">
        <f t="shared" si="63"/>
        <v>4.0881962774060934E-3</v>
      </c>
      <c r="EQ27" s="32">
        <f t="shared" si="119"/>
        <v>-67045949.640000343</v>
      </c>
      <c r="ER27" s="33">
        <f t="shared" si="120"/>
        <v>-1.4082696024874381E-2</v>
      </c>
      <c r="ES27" s="79">
        <v>6</v>
      </c>
      <c r="ET27" s="74">
        <v>4796783323.9599991</v>
      </c>
      <c r="EU27" s="31">
        <f t="shared" si="66"/>
        <v>4.0719963415029687E-3</v>
      </c>
      <c r="EV27" s="32">
        <f t="shared" si="121"/>
        <v>102954685.2699995</v>
      </c>
      <c r="EW27" s="33">
        <f t="shared" si="122"/>
        <v>2.1934052815940276E-2</v>
      </c>
      <c r="EX27" s="79">
        <v>6</v>
      </c>
      <c r="EY27" s="74">
        <v>4990456271.3800001</v>
      </c>
      <c r="EZ27" s="31">
        <f t="shared" si="69"/>
        <v>4.0686015770122711E-3</v>
      </c>
      <c r="FA27" s="32">
        <f t="shared" si="123"/>
        <v>193672947.42000103</v>
      </c>
      <c r="FB27" s="33">
        <f t="shared" si="124"/>
        <v>4.0375588043054182E-2</v>
      </c>
      <c r="FC27" s="79">
        <v>6</v>
      </c>
      <c r="FD27" s="74">
        <v>5935070451.6800003</v>
      </c>
      <c r="FE27" s="31">
        <f t="shared" si="72"/>
        <v>4.6770064271055133E-3</v>
      </c>
      <c r="FF27" s="32">
        <f t="shared" si="125"/>
        <v>944614180.30000019</v>
      </c>
      <c r="FG27" s="33">
        <f t="shared" si="126"/>
        <v>0.18928413133630928</v>
      </c>
      <c r="FH27" s="79">
        <v>6</v>
      </c>
      <c r="FI27" s="74">
        <v>6909396487.5200005</v>
      </c>
      <c r="FJ27" s="31">
        <f t="shared" si="75"/>
        <v>5.2648149547660106E-3</v>
      </c>
      <c r="FK27" s="32">
        <f t="shared" si="127"/>
        <v>974326035.84000015</v>
      </c>
      <c r="FL27" s="33">
        <f t="shared" si="128"/>
        <v>0.16416419042914718</v>
      </c>
    </row>
    <row r="28" spans="1:168">
      <c r="A28" s="34" t="s">
        <v>97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2"/>
        <v>0</v>
      </c>
      <c r="AI28" s="66">
        <v>0</v>
      </c>
      <c r="AJ28" s="28">
        <v>0</v>
      </c>
      <c r="AK28" s="61">
        <f t="shared" si="13"/>
        <v>0</v>
      </c>
      <c r="AL28" s="79">
        <v>0</v>
      </c>
      <c r="AM28" s="74">
        <v>0</v>
      </c>
      <c r="AN28" s="61">
        <f t="shared" si="14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109</v>
      </c>
      <c r="AW28" s="76">
        <v>0</v>
      </c>
      <c r="AX28" s="74">
        <v>0</v>
      </c>
      <c r="AY28" s="61">
        <v>0</v>
      </c>
      <c r="AZ28" s="84">
        <v>0</v>
      </c>
      <c r="BA28" s="85" t="s">
        <v>109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5"/>
        <v>2.031793279700665E-3</v>
      </c>
      <c r="BO28" s="32">
        <f t="shared" si="87"/>
        <v>174578134.49999976</v>
      </c>
      <c r="BP28" s="33">
        <f t="shared" si="88"/>
        <v>9.5098939455618176E-2</v>
      </c>
      <c r="BQ28" s="79">
        <v>3</v>
      </c>
      <c r="BR28" s="74">
        <v>2021393613.54</v>
      </c>
      <c r="BS28" s="31">
        <f t="shared" si="18"/>
        <v>2.0681316252344558E-3</v>
      </c>
      <c r="BT28" s="32">
        <f t="shared" si="89"/>
        <v>11062782.960000038</v>
      </c>
      <c r="BU28" s="33">
        <f t="shared" si="90"/>
        <v>5.5029663733547366E-3</v>
      </c>
      <c r="BV28" s="79">
        <v>3</v>
      </c>
      <c r="BW28" s="74">
        <v>2062809662.26</v>
      </c>
      <c r="BX28" s="31">
        <f t="shared" si="21"/>
        <v>2.1075742802330092E-3</v>
      </c>
      <c r="BY28" s="32">
        <f t="shared" si="91"/>
        <v>41416048.720000029</v>
      </c>
      <c r="BZ28" s="33">
        <f t="shared" si="92"/>
        <v>2.0488858994399152E-2</v>
      </c>
      <c r="CA28" s="79">
        <v>3</v>
      </c>
      <c r="CB28" s="74">
        <v>2062926686.95</v>
      </c>
      <c r="CC28" s="31">
        <f t="shared" si="24"/>
        <v>2.1617960895084542E-3</v>
      </c>
      <c r="CD28" s="32">
        <f t="shared" si="93"/>
        <v>117024.69000005722</v>
      </c>
      <c r="CE28" s="33">
        <f t="shared" si="94"/>
        <v>5.6730726126154451E-5</v>
      </c>
      <c r="CF28" s="79">
        <v>3</v>
      </c>
      <c r="CG28" s="74">
        <v>2193695437.4200001</v>
      </c>
      <c r="CH28" s="31">
        <f t="shared" si="27"/>
        <v>2.3167085716893636E-3</v>
      </c>
      <c r="CI28" s="32">
        <f t="shared" si="95"/>
        <v>130768750.47000003</v>
      </c>
      <c r="CJ28" s="33">
        <f t="shared" si="96"/>
        <v>6.3389916518719946E-2</v>
      </c>
      <c r="CK28" s="79">
        <v>3</v>
      </c>
      <c r="CL28" s="74">
        <v>2265789505.3199997</v>
      </c>
      <c r="CM28" s="31">
        <f t="shared" si="30"/>
        <v>2.3717785685783404E-3</v>
      </c>
      <c r="CN28" s="32">
        <f t="shared" si="97"/>
        <v>72094067.899999619</v>
      </c>
      <c r="CO28" s="33">
        <f t="shared" si="98"/>
        <v>3.2864210168020991E-2</v>
      </c>
      <c r="CP28" s="79">
        <v>3</v>
      </c>
      <c r="CQ28" s="74">
        <v>2403683048.96</v>
      </c>
      <c r="CR28" s="31">
        <f t="shared" si="33"/>
        <v>2.5156575153154762E-3</v>
      </c>
      <c r="CS28" s="32">
        <f t="shared" si="99"/>
        <v>137893543.64000034</v>
      </c>
      <c r="CT28" s="33">
        <f t="shared" si="100"/>
        <v>6.0858938271287251E-2</v>
      </c>
      <c r="CU28" s="79">
        <v>3</v>
      </c>
      <c r="CV28" s="74">
        <v>2342591271.9299998</v>
      </c>
      <c r="CW28" s="31">
        <f t="shared" si="36"/>
        <v>2.4319970328448197E-3</v>
      </c>
      <c r="CX28" s="32">
        <f t="shared" si="101"/>
        <v>-61091777.03000021</v>
      </c>
      <c r="CY28" s="33">
        <f t="shared" si="102"/>
        <v>-2.5415903755044888E-2</v>
      </c>
      <c r="CZ28" s="79">
        <v>3</v>
      </c>
      <c r="DA28" s="74">
        <v>2340745488.6300001</v>
      </c>
      <c r="DB28" s="31">
        <f t="shared" si="39"/>
        <v>2.3496217709448779E-3</v>
      </c>
      <c r="DC28" s="32">
        <f t="shared" si="103"/>
        <v>-1845783.2999997139</v>
      </c>
      <c r="DD28" s="33">
        <f t="shared" si="104"/>
        <v>-7.8792375012949709E-4</v>
      </c>
      <c r="DE28" s="79">
        <v>3</v>
      </c>
      <c r="DF28" s="74">
        <v>2382920203.71</v>
      </c>
      <c r="DG28" s="31">
        <f t="shared" si="42"/>
        <v>2.3959372045189694E-3</v>
      </c>
      <c r="DH28" s="32">
        <f t="shared" si="105"/>
        <v>42174715.079999924</v>
      </c>
      <c r="DI28" s="33">
        <f t="shared" si="106"/>
        <v>1.8017642364306804E-2</v>
      </c>
      <c r="DJ28" s="79">
        <v>3</v>
      </c>
      <c r="DK28" s="74">
        <v>2809559658.8699999</v>
      </c>
      <c r="DL28" s="31">
        <f t="shared" si="45"/>
        <v>2.7611378820089848E-3</v>
      </c>
      <c r="DM28" s="32">
        <f t="shared" si="107"/>
        <v>426639455.15999985</v>
      </c>
      <c r="DN28" s="33">
        <f t="shared" si="108"/>
        <v>0.17904059669969613</v>
      </c>
      <c r="DO28" s="79">
        <v>4</v>
      </c>
      <c r="DP28" s="74">
        <v>3036721495.9300003</v>
      </c>
      <c r="DQ28" s="31">
        <f t="shared" si="48"/>
        <v>2.9027559963802664E-3</v>
      </c>
      <c r="DR28" s="32">
        <f t="shared" si="109"/>
        <v>227161837.06000042</v>
      </c>
      <c r="DS28" s="33">
        <f t="shared" si="110"/>
        <v>8.0853181509363117E-2</v>
      </c>
      <c r="DT28" s="79">
        <v>4</v>
      </c>
      <c r="DU28" s="74">
        <v>3028932505.8099999</v>
      </c>
      <c r="DV28" s="31">
        <f t="shared" si="51"/>
        <v>2.8444487247335374E-3</v>
      </c>
      <c r="DW28" s="32">
        <f t="shared" si="111"/>
        <v>-7788990.1200003624</v>
      </c>
      <c r="DX28" s="33">
        <f t="shared" si="112"/>
        <v>-2.5649339692295271E-3</v>
      </c>
      <c r="DY28" s="79">
        <v>4</v>
      </c>
      <c r="DZ28" s="74">
        <v>3450699240.4099998</v>
      </c>
      <c r="EA28" s="31">
        <f t="shared" si="54"/>
        <v>3.1697327236280756E-3</v>
      </c>
      <c r="EB28" s="32">
        <f t="shared" si="113"/>
        <v>421766734.5999999</v>
      </c>
      <c r="EC28" s="33">
        <f t="shared" si="114"/>
        <v>0.13924599963550877</v>
      </c>
      <c r="ED28" s="79">
        <v>4</v>
      </c>
      <c r="EE28" s="74">
        <v>3865425745.0799999</v>
      </c>
      <c r="EF28" s="31">
        <f t="shared" si="57"/>
        <v>3.4854271240001345E-3</v>
      </c>
      <c r="EG28" s="32">
        <f t="shared" si="115"/>
        <v>414726504.67000008</v>
      </c>
      <c r="EH28" s="33">
        <f t="shared" si="116"/>
        <v>0.12018622191504692</v>
      </c>
      <c r="EI28" s="79">
        <v>5</v>
      </c>
      <c r="EJ28" s="74">
        <v>3919300619.8299999</v>
      </c>
      <c r="EK28" s="31">
        <f t="shared" si="60"/>
        <v>3.5366921085232478E-3</v>
      </c>
      <c r="EL28" s="32">
        <f t="shared" si="117"/>
        <v>53874874.75</v>
      </c>
      <c r="EM28" s="33">
        <f t="shared" si="118"/>
        <v>1.3937630238680214E-2</v>
      </c>
      <c r="EN28" s="79">
        <v>6</v>
      </c>
      <c r="EO28" s="74">
        <v>5319022334.0499992</v>
      </c>
      <c r="EP28" s="31">
        <f t="shared" si="63"/>
        <v>4.6327228749390272E-3</v>
      </c>
      <c r="EQ28" s="32">
        <f t="shared" si="119"/>
        <v>1399721714.2199993</v>
      </c>
      <c r="ER28" s="33">
        <f t="shared" si="120"/>
        <v>0.35713558361356634</v>
      </c>
      <c r="ES28" s="79">
        <v>6</v>
      </c>
      <c r="ET28" s="74">
        <v>5860700703.2300005</v>
      </c>
      <c r="EU28" s="31">
        <f t="shared" si="66"/>
        <v>4.9751573524265047E-3</v>
      </c>
      <c r="EV28" s="32">
        <f t="shared" si="121"/>
        <v>541678369.18000126</v>
      </c>
      <c r="EW28" s="33">
        <f t="shared" si="122"/>
        <v>0.10183795727128628</v>
      </c>
      <c r="EX28" s="79">
        <v>6</v>
      </c>
      <c r="EY28" s="74">
        <v>5950785224.6499987</v>
      </c>
      <c r="EZ28" s="31">
        <f t="shared" si="69"/>
        <v>4.8515351769182393E-3</v>
      </c>
      <c r="FA28" s="32">
        <f t="shared" si="123"/>
        <v>90084521.419998169</v>
      </c>
      <c r="FB28" s="33">
        <f t="shared" si="124"/>
        <v>1.5370947260683351E-2</v>
      </c>
      <c r="FC28" s="79">
        <v>7</v>
      </c>
      <c r="FD28" s="74">
        <v>6000531306.4699993</v>
      </c>
      <c r="FE28" s="31">
        <f t="shared" si="72"/>
        <v>4.7285914657447733E-3</v>
      </c>
      <c r="FF28" s="32">
        <f t="shared" si="125"/>
        <v>49746081.820000648</v>
      </c>
      <c r="FG28" s="33">
        <f t="shared" si="126"/>
        <v>8.3595828016001898E-3</v>
      </c>
      <c r="FH28" s="79">
        <v>8</v>
      </c>
      <c r="FI28" s="74">
        <v>6075812843.9399986</v>
      </c>
      <c r="FJ28" s="31">
        <f t="shared" si="75"/>
        <v>4.6296417322283703E-3</v>
      </c>
      <c r="FK28" s="32">
        <f t="shared" si="127"/>
        <v>75281537.469999313</v>
      </c>
      <c r="FL28" s="33">
        <f t="shared" si="128"/>
        <v>1.2545811966488353E-2</v>
      </c>
    </row>
    <row r="29" spans="1:168">
      <c r="A29" s="34" t="s">
        <v>146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5"/>
        <v>2.0907186261810598E-3</v>
      </c>
      <c r="BO29" s="32">
        <f t="shared" si="87"/>
        <v>80316399.779999495</v>
      </c>
      <c r="BP29" s="33">
        <f t="shared" si="88"/>
        <v>4.0394155665897206E-2</v>
      </c>
      <c r="BQ29" s="79">
        <v>18</v>
      </c>
      <c r="BR29" s="74">
        <v>1990850765.7200003</v>
      </c>
      <c r="BS29" s="31">
        <f t="shared" si="18"/>
        <v>2.0368825755302552E-3</v>
      </c>
      <c r="BT29" s="32">
        <f t="shared" si="89"/>
        <v>-77782965.019999266</v>
      </c>
      <c r="BU29" s="33">
        <f t="shared" si="90"/>
        <v>-3.7601129607499173E-2</v>
      </c>
      <c r="BV29" s="79">
        <v>18</v>
      </c>
      <c r="BW29" s="74">
        <v>2080560366.6700001</v>
      </c>
      <c r="BX29" s="31">
        <f t="shared" si="21"/>
        <v>2.1257101891125263E-3</v>
      </c>
      <c r="BY29" s="32">
        <f t="shared" si="91"/>
        <v>89709600.949999809</v>
      </c>
      <c r="BZ29" s="33">
        <f t="shared" si="92"/>
        <v>4.5060937009789338E-2</v>
      </c>
      <c r="CA29" s="79">
        <v>18</v>
      </c>
      <c r="CB29" s="74">
        <v>2031887769.2</v>
      </c>
      <c r="CC29" s="31">
        <f t="shared" si="24"/>
        <v>2.1292695768412831E-3</v>
      </c>
      <c r="CD29" s="32">
        <f t="shared" si="93"/>
        <v>-48672597.470000029</v>
      </c>
      <c r="CE29" s="33">
        <f t="shared" si="94"/>
        <v>-2.3393984740708099E-2</v>
      </c>
      <c r="CF29" s="79">
        <v>18</v>
      </c>
      <c r="CG29" s="74">
        <v>2046944759.3999996</v>
      </c>
      <c r="CH29" s="31">
        <f t="shared" si="27"/>
        <v>2.1617287381760983E-3</v>
      </c>
      <c r="CI29" s="32">
        <f t="shared" si="95"/>
        <v>15056990.199999571</v>
      </c>
      <c r="CJ29" s="33">
        <f t="shared" si="96"/>
        <v>7.4103454079689881E-3</v>
      </c>
      <c r="CK29" s="79">
        <v>18</v>
      </c>
      <c r="CL29" s="74">
        <v>2075853813.8300002</v>
      </c>
      <c r="CM29" s="31">
        <f t="shared" si="30"/>
        <v>2.1729580685158397E-3</v>
      </c>
      <c r="CN29" s="32">
        <f t="shared" si="97"/>
        <v>28909054.430000544</v>
      </c>
      <c r="CO29" s="33">
        <f t="shared" si="98"/>
        <v>1.4123026181944628E-2</v>
      </c>
      <c r="CP29" s="79">
        <v>18</v>
      </c>
      <c r="CQ29" s="74">
        <v>2021437805.4299998</v>
      </c>
      <c r="CR29" s="31">
        <f t="shared" si="33"/>
        <v>2.1156055533915058E-3</v>
      </c>
      <c r="CS29" s="32">
        <f t="shared" si="99"/>
        <v>-54416008.400000334</v>
      </c>
      <c r="CT29" s="33">
        <f t="shared" si="100"/>
        <v>-2.6213795999247891E-2</v>
      </c>
      <c r="CU29" s="79">
        <v>17</v>
      </c>
      <c r="CV29" s="74">
        <v>1879032760.9199998</v>
      </c>
      <c r="CW29" s="31">
        <f t="shared" si="36"/>
        <v>1.9507466598775076E-3</v>
      </c>
      <c r="CX29" s="32">
        <f t="shared" si="101"/>
        <v>-142405044.50999999</v>
      </c>
      <c r="CY29" s="33">
        <f t="shared" si="102"/>
        <v>-7.0447403391521918E-2</v>
      </c>
      <c r="CZ29" s="79">
        <v>17</v>
      </c>
      <c r="DA29" s="74">
        <v>1732913204.6399999</v>
      </c>
      <c r="DB29" s="31">
        <f t="shared" si="39"/>
        <v>1.7394845413813416E-3</v>
      </c>
      <c r="DC29" s="32">
        <f t="shared" si="103"/>
        <v>-146119556.27999997</v>
      </c>
      <c r="DD29" s="33">
        <f t="shared" si="104"/>
        <v>-7.7763176523041488E-2</v>
      </c>
      <c r="DE29" s="79">
        <v>17</v>
      </c>
      <c r="DF29" s="74">
        <v>1595529923.6299999</v>
      </c>
      <c r="DG29" s="31">
        <f t="shared" si="42"/>
        <v>1.604245706170385E-3</v>
      </c>
      <c r="DH29" s="32">
        <f t="shared" si="105"/>
        <v>-137383281.00999999</v>
      </c>
      <c r="DI29" s="33">
        <f t="shared" si="106"/>
        <v>-7.9278800947529496E-2</v>
      </c>
      <c r="DJ29" s="79">
        <v>18</v>
      </c>
      <c r="DK29" s="74">
        <v>1747222251.8200002</v>
      </c>
      <c r="DL29" s="31">
        <f t="shared" si="45"/>
        <v>1.7171094881571509E-3</v>
      </c>
      <c r="DM29" s="32">
        <f t="shared" si="107"/>
        <v>151692328.1900003</v>
      </c>
      <c r="DN29" s="33">
        <f t="shared" si="108"/>
        <v>9.5073320746554321E-2</v>
      </c>
      <c r="DO29" s="79">
        <v>21</v>
      </c>
      <c r="DP29" s="74">
        <v>1891401059.02</v>
      </c>
      <c r="DQ29" s="31">
        <f t="shared" si="48"/>
        <v>1.8079615707231281E-3</v>
      </c>
      <c r="DR29" s="32">
        <f t="shared" si="109"/>
        <v>144178807.19999981</v>
      </c>
      <c r="DS29" s="33">
        <f t="shared" si="110"/>
        <v>8.2518870767479893E-2</v>
      </c>
      <c r="DT29" s="79">
        <v>21</v>
      </c>
      <c r="DU29" s="74">
        <v>1877047339.1899998</v>
      </c>
      <c r="DV29" s="31">
        <f t="shared" si="51"/>
        <v>1.7627216519292069E-3</v>
      </c>
      <c r="DW29" s="32">
        <f t="shared" si="111"/>
        <v>-14353719.830000162</v>
      </c>
      <c r="DX29" s="33">
        <f t="shared" si="112"/>
        <v>-7.5889350709348333E-3</v>
      </c>
      <c r="DY29" s="79">
        <v>21</v>
      </c>
      <c r="DZ29" s="74">
        <v>2000215027.0800002</v>
      </c>
      <c r="EA29" s="31">
        <f t="shared" si="54"/>
        <v>1.8373513841428788E-3</v>
      </c>
      <c r="EB29" s="32">
        <f t="shared" si="113"/>
        <v>123167687.89000034</v>
      </c>
      <c r="EC29" s="33">
        <f t="shared" si="114"/>
        <v>6.5617784548337901E-2</v>
      </c>
      <c r="ED29" s="79">
        <v>22</v>
      </c>
      <c r="EE29" s="74">
        <v>2135776479.1300001</v>
      </c>
      <c r="EF29" s="31">
        <f t="shared" si="57"/>
        <v>1.9258145834611408E-3</v>
      </c>
      <c r="EG29" s="32">
        <f t="shared" si="115"/>
        <v>135561452.04999995</v>
      </c>
      <c r="EH29" s="33">
        <f t="shared" si="116"/>
        <v>6.7773439462605375E-2</v>
      </c>
      <c r="EI29" s="79">
        <v>22</v>
      </c>
      <c r="EJ29" s="74">
        <v>2095715836.7200003</v>
      </c>
      <c r="EK29" s="31">
        <f t="shared" si="60"/>
        <v>1.8911286426802117E-3</v>
      </c>
      <c r="EL29" s="32">
        <f t="shared" si="117"/>
        <v>-40060642.409999847</v>
      </c>
      <c r="EM29" s="33">
        <f t="shared" si="118"/>
        <v>-1.8756945214753178E-2</v>
      </c>
      <c r="EN29" s="79">
        <v>22</v>
      </c>
      <c r="EO29" s="74">
        <v>2121670763.1700003</v>
      </c>
      <c r="EP29" s="31">
        <f t="shared" si="63"/>
        <v>1.8479171660373424E-3</v>
      </c>
      <c r="EQ29" s="32">
        <f t="shared" si="119"/>
        <v>25954926.450000048</v>
      </c>
      <c r="ER29" s="33">
        <f t="shared" si="120"/>
        <v>1.2384754648140674E-2</v>
      </c>
      <c r="ES29" s="79">
        <v>23</v>
      </c>
      <c r="ET29" s="74">
        <v>2130076753.2</v>
      </c>
      <c r="EU29" s="31">
        <f t="shared" si="66"/>
        <v>1.8082252543753323E-3</v>
      </c>
      <c r="EV29" s="32">
        <f t="shared" si="121"/>
        <v>8405990.029999733</v>
      </c>
      <c r="EW29" s="33">
        <f t="shared" si="122"/>
        <v>3.961967226922756E-3</v>
      </c>
      <c r="EX29" s="79">
        <v>23</v>
      </c>
      <c r="EY29" s="74">
        <v>2385203669.6300001</v>
      </c>
      <c r="EZ29" s="31">
        <f t="shared" si="69"/>
        <v>1.9446004301062686E-3</v>
      </c>
      <c r="FA29" s="32">
        <f t="shared" si="123"/>
        <v>255126916.43000007</v>
      </c>
      <c r="FB29" s="33">
        <f t="shared" si="124"/>
        <v>0.11977357907254967</v>
      </c>
      <c r="FC29" s="79">
        <v>23</v>
      </c>
      <c r="FD29" s="74">
        <v>2395176845.7399998</v>
      </c>
      <c r="FE29" s="31">
        <f t="shared" si="72"/>
        <v>1.8874683279301834E-3</v>
      </c>
      <c r="FF29" s="32">
        <f t="shared" si="125"/>
        <v>9973176.1099996567</v>
      </c>
      <c r="FG29" s="33">
        <f t="shared" si="126"/>
        <v>4.1812681394820788E-3</v>
      </c>
      <c r="FH29" s="79">
        <v>23</v>
      </c>
      <c r="FI29" s="74">
        <v>2510431303.4200001</v>
      </c>
      <c r="FJ29" s="31">
        <f t="shared" si="75"/>
        <v>1.9128959082072197E-3</v>
      </c>
      <c r="FK29" s="32">
        <f t="shared" si="127"/>
        <v>115254457.68000031</v>
      </c>
      <c r="FL29" s="33">
        <f t="shared" si="128"/>
        <v>4.811939372451305E-2</v>
      </c>
    </row>
    <row r="30" spans="1:168">
      <c r="A30" s="34" t="s">
        <v>112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114</v>
      </c>
      <c r="BA30" s="86" t="s">
        <v>115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5"/>
        <v>7.3450462649374835E-3</v>
      </c>
      <c r="BO30" s="32">
        <f t="shared" si="87"/>
        <v>549309849.54999924</v>
      </c>
      <c r="BP30" s="33">
        <f t="shared" si="88"/>
        <v>8.17650655736194E-2</v>
      </c>
      <c r="BQ30" s="79">
        <v>6</v>
      </c>
      <c r="BR30" s="74">
        <v>7417965233.3199997</v>
      </c>
      <c r="BS30" s="31">
        <f t="shared" si="18"/>
        <v>7.5894810348450725E-3</v>
      </c>
      <c r="BT30" s="32">
        <f t="shared" si="89"/>
        <v>150506921.51000023</v>
      </c>
      <c r="BU30" s="33">
        <f t="shared" si="90"/>
        <v>2.070970551911094E-2</v>
      </c>
      <c r="BV30" s="79">
        <v>6</v>
      </c>
      <c r="BW30" s="74">
        <v>7763369282.8199997</v>
      </c>
      <c r="BX30" s="31">
        <f t="shared" si="21"/>
        <v>7.9318405996297563E-3</v>
      </c>
      <c r="BY30" s="32">
        <f t="shared" si="91"/>
        <v>345404049.5</v>
      </c>
      <c r="BZ30" s="33">
        <f t="shared" si="92"/>
        <v>4.6563179879640697E-2</v>
      </c>
      <c r="CA30" s="79">
        <v>6</v>
      </c>
      <c r="CB30" s="74">
        <v>7911170213.2799997</v>
      </c>
      <c r="CC30" s="31">
        <f t="shared" si="24"/>
        <v>8.2903270090465327E-3</v>
      </c>
      <c r="CD30" s="32">
        <f t="shared" si="93"/>
        <v>147800930.46000004</v>
      </c>
      <c r="CE30" s="33">
        <f t="shared" si="94"/>
        <v>1.9038245518872468E-2</v>
      </c>
      <c r="CF30" s="79">
        <v>6</v>
      </c>
      <c r="CG30" s="74">
        <v>8177151374.539999</v>
      </c>
      <c r="CH30" s="31">
        <f t="shared" si="27"/>
        <v>8.6356913353835291E-3</v>
      </c>
      <c r="CI30" s="32">
        <f t="shared" si="95"/>
        <v>265981161.25999928</v>
      </c>
      <c r="CJ30" s="33">
        <f t="shared" si="96"/>
        <v>3.3620963029402769E-2</v>
      </c>
      <c r="CK30" s="79">
        <v>6</v>
      </c>
      <c r="CL30" s="74">
        <v>8617727305.9300003</v>
      </c>
      <c r="CM30" s="31">
        <f t="shared" si="30"/>
        <v>9.0208472084746735E-3</v>
      </c>
      <c r="CN30" s="32">
        <f t="shared" si="97"/>
        <v>440575931.3900013</v>
      </c>
      <c r="CO30" s="33">
        <f t="shared" si="98"/>
        <v>5.3878901246925445E-2</v>
      </c>
      <c r="CP30" s="79">
        <v>6</v>
      </c>
      <c r="CQ30" s="74">
        <v>9042035589.2299995</v>
      </c>
      <c r="CR30" s="31">
        <f t="shared" si="33"/>
        <v>9.4632546473372332E-3</v>
      </c>
      <c r="CS30" s="32">
        <f t="shared" si="99"/>
        <v>424308283.29999924</v>
      </c>
      <c r="CT30" s="33">
        <f t="shared" si="100"/>
        <v>4.9236680186900986E-2</v>
      </c>
      <c r="CU30" s="79">
        <v>6</v>
      </c>
      <c r="CV30" s="74">
        <v>8678517891.2700005</v>
      </c>
      <c r="CW30" s="31">
        <f t="shared" si="36"/>
        <v>9.0097363607397601E-3</v>
      </c>
      <c r="CX30" s="32">
        <f t="shared" si="101"/>
        <v>-363517697.95999908</v>
      </c>
      <c r="CY30" s="33">
        <f t="shared" si="102"/>
        <v>-4.0203081968952468E-2</v>
      </c>
      <c r="CZ30" s="79">
        <v>6</v>
      </c>
      <c r="DA30" s="74">
        <v>8420113916.3000002</v>
      </c>
      <c r="DB30" s="31">
        <f t="shared" si="39"/>
        <v>8.4520436192974217E-3</v>
      </c>
      <c r="DC30" s="32">
        <f t="shared" si="103"/>
        <v>-258403974.97000027</v>
      </c>
      <c r="DD30" s="33">
        <f t="shared" si="104"/>
        <v>-2.9775127297938409E-2</v>
      </c>
      <c r="DE30" s="79">
        <v>6</v>
      </c>
      <c r="DF30" s="74">
        <v>8601532673.289999</v>
      </c>
      <c r="DG30" s="31">
        <f t="shared" si="42"/>
        <v>8.6485196255145311E-3</v>
      </c>
      <c r="DH30" s="32">
        <f t="shared" si="105"/>
        <v>181418756.98999882</v>
      </c>
      <c r="DI30" s="33">
        <f t="shared" si="106"/>
        <v>2.1545879164271281E-2</v>
      </c>
      <c r="DJ30" s="79">
        <v>6</v>
      </c>
      <c r="DK30" s="74">
        <v>9666990001.4599972</v>
      </c>
      <c r="DL30" s="31">
        <f t="shared" si="45"/>
        <v>9.5003828139989463E-3</v>
      </c>
      <c r="DM30" s="32">
        <f t="shared" si="107"/>
        <v>1065457328.1699982</v>
      </c>
      <c r="DN30" s="33">
        <f t="shared" si="108"/>
        <v>0.12386831145552941</v>
      </c>
      <c r="DO30" s="79">
        <v>7</v>
      </c>
      <c r="DP30" s="74">
        <v>10455944126.93</v>
      </c>
      <c r="DQ30" s="31">
        <f t="shared" si="48"/>
        <v>9.9946783242853918E-3</v>
      </c>
      <c r="DR30" s="32">
        <f t="shared" si="109"/>
        <v>788954125.47000313</v>
      </c>
      <c r="DS30" s="33">
        <f t="shared" si="110"/>
        <v>8.1613214180509971E-2</v>
      </c>
      <c r="DT30" s="79">
        <v>7</v>
      </c>
      <c r="DU30" s="74">
        <v>11196910163.719999</v>
      </c>
      <c r="DV30" s="31">
        <f t="shared" si="51"/>
        <v>1.0514937779253103E-2</v>
      </c>
      <c r="DW30" s="32">
        <f t="shared" si="111"/>
        <v>740966036.78999901</v>
      </c>
      <c r="DX30" s="33">
        <f t="shared" si="112"/>
        <v>7.0865531394873296E-2</v>
      </c>
      <c r="DY30" s="79">
        <v>7</v>
      </c>
      <c r="DZ30" s="74">
        <v>11897899165.429998</v>
      </c>
      <c r="EA30" s="31">
        <f t="shared" si="54"/>
        <v>1.0929135719927215E-2</v>
      </c>
      <c r="EB30" s="32">
        <f t="shared" si="113"/>
        <v>700989001.70999908</v>
      </c>
      <c r="EC30" s="33">
        <f t="shared" si="114"/>
        <v>6.2605575239973732E-2</v>
      </c>
      <c r="ED30" s="79">
        <v>7</v>
      </c>
      <c r="EE30" s="74">
        <v>12683458644.68</v>
      </c>
      <c r="EF30" s="31">
        <f t="shared" si="57"/>
        <v>1.1436585178895148E-2</v>
      </c>
      <c r="EG30" s="32">
        <f t="shared" si="115"/>
        <v>785559479.25000191</v>
      </c>
      <c r="EH30" s="33">
        <f t="shared" si="116"/>
        <v>6.6025057728887823E-2</v>
      </c>
      <c r="EI30" s="79">
        <v>7</v>
      </c>
      <c r="EJ30" s="74">
        <v>14131650949.389997</v>
      </c>
      <c r="EK30" s="31">
        <f t="shared" si="60"/>
        <v>1.2752096162320033E-2</v>
      </c>
      <c r="EL30" s="32">
        <f t="shared" si="117"/>
        <v>1448192304.7099972</v>
      </c>
      <c r="EM30" s="33">
        <f t="shared" si="118"/>
        <v>0.11417960552245997</v>
      </c>
      <c r="EN30" s="79">
        <v>7</v>
      </c>
      <c r="EO30" s="74">
        <v>17063120826.270002</v>
      </c>
      <c r="EP30" s="31">
        <f t="shared" si="63"/>
        <v>1.486151123368577E-2</v>
      </c>
      <c r="EQ30" s="32">
        <f t="shared" si="119"/>
        <v>2931469876.8800049</v>
      </c>
      <c r="ER30" s="33">
        <f t="shared" si="120"/>
        <v>0.20744001443133181</v>
      </c>
      <c r="ES30" s="79">
        <v>7</v>
      </c>
      <c r="ET30" s="74">
        <v>17669912301.620003</v>
      </c>
      <c r="EU30" s="31">
        <f t="shared" si="66"/>
        <v>1.5000014256944777E-2</v>
      </c>
      <c r="EV30" s="32">
        <f t="shared" si="121"/>
        <v>606791475.35000038</v>
      </c>
      <c r="EW30" s="33">
        <f t="shared" si="122"/>
        <v>3.5561576427203027E-2</v>
      </c>
      <c r="EX30" s="79">
        <v>7</v>
      </c>
      <c r="EY30" s="74">
        <v>17916814276.599998</v>
      </c>
      <c r="EZ30" s="31">
        <f t="shared" si="69"/>
        <v>1.4607157112841076E-2</v>
      </c>
      <c r="FA30" s="32">
        <f t="shared" si="123"/>
        <v>246901974.97999573</v>
      </c>
      <c r="FB30" s="33">
        <f t="shared" si="124"/>
        <v>1.3973016434120016E-2</v>
      </c>
      <c r="FC30" s="79">
        <v>7</v>
      </c>
      <c r="FD30" s="74">
        <v>18556311815.649998</v>
      </c>
      <c r="FE30" s="31">
        <f t="shared" si="72"/>
        <v>1.4622908073585296E-2</v>
      </c>
      <c r="FF30" s="32">
        <f t="shared" si="125"/>
        <v>639497539.04999924</v>
      </c>
      <c r="FG30" s="33">
        <f t="shared" si="126"/>
        <v>3.56925918401245E-2</v>
      </c>
      <c r="FH30" s="79">
        <v>7</v>
      </c>
      <c r="FI30" s="74">
        <v>19231752178.27</v>
      </c>
      <c r="FJ30" s="31">
        <f t="shared" si="75"/>
        <v>1.4654191094315401E-2</v>
      </c>
      <c r="FK30" s="32">
        <f t="shared" si="127"/>
        <v>675440362.62000275</v>
      </c>
      <c r="FL30" s="33">
        <f t="shared" si="128"/>
        <v>3.6399494109079951E-2</v>
      </c>
    </row>
    <row r="31" spans="1:168" ht="21.75" thickBot="1">
      <c r="A31" s="95" t="s">
        <v>183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11"/>
        <v>0</v>
      </c>
      <c r="DX31" s="33"/>
      <c r="DY31" s="79">
        <v>0</v>
      </c>
      <c r="DZ31" s="74">
        <v>0</v>
      </c>
      <c r="EA31" s="31"/>
      <c r="EB31" s="32">
        <f t="shared" si="113"/>
        <v>0</v>
      </c>
      <c r="EC31" s="33"/>
      <c r="ED31" s="79">
        <v>0</v>
      </c>
      <c r="EE31" s="74">
        <v>0</v>
      </c>
      <c r="EF31" s="31"/>
      <c r="EG31" s="32">
        <f t="shared" si="115"/>
        <v>0</v>
      </c>
      <c r="EH31" s="33"/>
      <c r="EI31" s="79">
        <v>0</v>
      </c>
      <c r="EJ31" s="74">
        <v>0</v>
      </c>
      <c r="EK31" s="31"/>
      <c r="EL31" s="32">
        <f t="shared" si="117"/>
        <v>0</v>
      </c>
      <c r="EM31" s="33"/>
      <c r="EN31" s="79">
        <v>0</v>
      </c>
      <c r="EO31" s="74">
        <v>0</v>
      </c>
      <c r="EP31" s="31"/>
      <c r="EQ31" s="32">
        <f t="shared" si="119"/>
        <v>0</v>
      </c>
      <c r="ER31" s="33"/>
      <c r="ES31" s="79">
        <v>0</v>
      </c>
      <c r="ET31" s="74">
        <v>0</v>
      </c>
      <c r="EU31" s="31"/>
      <c r="EV31" s="32">
        <f t="shared" si="121"/>
        <v>0</v>
      </c>
      <c r="EW31" s="33"/>
      <c r="EX31" s="79">
        <v>0</v>
      </c>
      <c r="EY31" s="74">
        <v>0</v>
      </c>
      <c r="EZ31" s="31"/>
      <c r="FA31" s="32">
        <f t="shared" si="123"/>
        <v>0</v>
      </c>
      <c r="FB31" s="33"/>
      <c r="FC31" s="79">
        <v>0</v>
      </c>
      <c r="FD31" s="74">
        <v>0</v>
      </c>
      <c r="FE31" s="31"/>
      <c r="FF31" s="32">
        <f t="shared" si="125"/>
        <v>0</v>
      </c>
      <c r="FG31" s="33"/>
      <c r="FH31" s="79">
        <v>0</v>
      </c>
      <c r="FI31" s="74">
        <v>0</v>
      </c>
      <c r="FJ31" s="31"/>
      <c r="FK31" s="32">
        <f t="shared" si="127"/>
        <v>0</v>
      </c>
      <c r="FL31" s="33"/>
    </row>
    <row r="32" spans="1:168" ht="21.75" thickBot="1">
      <c r="A32" s="96" t="s">
        <v>20</v>
      </c>
      <c r="B32" s="97">
        <f t="shared" ref="B32:M32" si="129">SUM(B7:B26)</f>
        <v>24</v>
      </c>
      <c r="C32" s="98">
        <f t="shared" si="129"/>
        <v>28942137910.779999</v>
      </c>
      <c r="D32" s="99">
        <f t="shared" si="129"/>
        <v>1</v>
      </c>
      <c r="E32" s="100">
        <f t="shared" si="129"/>
        <v>30</v>
      </c>
      <c r="F32" s="98">
        <f t="shared" si="129"/>
        <v>27056803711.810001</v>
      </c>
      <c r="G32" s="99">
        <f t="shared" si="129"/>
        <v>1</v>
      </c>
      <c r="H32" s="101">
        <f t="shared" si="129"/>
        <v>89</v>
      </c>
      <c r="I32" s="102">
        <f t="shared" si="129"/>
        <v>184379739588.50003</v>
      </c>
      <c r="J32" s="103">
        <f t="shared" si="129"/>
        <v>0.99999999999999978</v>
      </c>
      <c r="K32" s="100">
        <f t="shared" si="129"/>
        <v>261</v>
      </c>
      <c r="L32" s="98">
        <f t="shared" si="129"/>
        <v>289677201742.11005</v>
      </c>
      <c r="M32" s="99">
        <f t="shared" si="129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130">SUM(AI7:AI28)</f>
        <v>544</v>
      </c>
      <c r="AJ32" s="98">
        <f t="shared" si="130"/>
        <v>958375630281.45996</v>
      </c>
      <c r="AK32" s="107">
        <f t="shared" si="130"/>
        <v>1</v>
      </c>
      <c r="AL32" s="106">
        <f t="shared" si="130"/>
        <v>586</v>
      </c>
      <c r="AM32" s="98">
        <f t="shared" si="130"/>
        <v>1103883062110.4199</v>
      </c>
      <c r="AN32" s="107">
        <f t="shared" si="130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  <c r="FH32" s="106">
        <f>SUM(FH7:FH31)</f>
        <v>1281</v>
      </c>
      <c r="FI32" s="115">
        <f>SUM(FI7:FI31)</f>
        <v>1312372143538.5342</v>
      </c>
      <c r="FJ32" s="116">
        <f>SUM(FJ7:FJ30)</f>
        <v>1</v>
      </c>
      <c r="FK32" s="90">
        <f>IF(FI32&lt;0,"Error",IF(AND(FD32=0,FI32&gt;0),"New Comer",FI32-FD32))</f>
        <v>43382984728.873779</v>
      </c>
      <c r="FL32" s="91">
        <f>IF(AND(FD32=0,FI32=0),"-",IF(FD32=0,"",FK32/FD32))</f>
        <v>3.4187041258546262E-2</v>
      </c>
    </row>
    <row r="34" spans="1:155" ht="21.75">
      <c r="A34" s="48" t="s">
        <v>27</v>
      </c>
    </row>
    <row r="35" spans="1:155" ht="21.75">
      <c r="A35" s="63" t="s">
        <v>164</v>
      </c>
    </row>
    <row r="36" spans="1:155" ht="21.75">
      <c r="A36" s="52" t="s">
        <v>162</v>
      </c>
      <c r="EY36" s="128"/>
    </row>
    <row r="37" spans="1:155" ht="21.75">
      <c r="A37" s="52" t="s">
        <v>163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61">
    <mergeCell ref="FH3:FL3"/>
    <mergeCell ref="FK4:FL4"/>
    <mergeCell ref="DT3:DX3"/>
    <mergeCell ref="DW4:DX4"/>
    <mergeCell ref="ES3:EW3"/>
    <mergeCell ref="EV4:EW4"/>
    <mergeCell ref="EN3:ER3"/>
    <mergeCell ref="EQ4:ER4"/>
    <mergeCell ref="CK3:CO3"/>
    <mergeCell ref="CN4:CO4"/>
    <mergeCell ref="DC4:DD4"/>
    <mergeCell ref="CU3:CY3"/>
    <mergeCell ref="CX4:CY4"/>
    <mergeCell ref="CP3:CT3"/>
    <mergeCell ref="CS4:CT4"/>
    <mergeCell ref="CZ3:DD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AC3:AE3"/>
    <mergeCell ref="AF3:AH3"/>
    <mergeCell ref="BB3:BF3"/>
    <mergeCell ref="AO3:AQ3"/>
    <mergeCell ref="AI3:AK3"/>
    <mergeCell ref="AW3:BA3"/>
    <mergeCell ref="AL3:AN3"/>
    <mergeCell ref="AR3:AV3"/>
    <mergeCell ref="K3:M3"/>
    <mergeCell ref="N3:P3"/>
    <mergeCell ref="Q3:S3"/>
    <mergeCell ref="Z3:AB3"/>
    <mergeCell ref="W3:Y3"/>
    <mergeCell ref="T3:V3"/>
    <mergeCell ref="FC3:FG3"/>
    <mergeCell ref="FF4:FG4"/>
    <mergeCell ref="DE3:DI3"/>
    <mergeCell ref="EI3:EM3"/>
    <mergeCell ref="EL4:EM4"/>
    <mergeCell ref="DY3:EC3"/>
    <mergeCell ref="EB4:EC4"/>
    <mergeCell ref="DO3:DS3"/>
    <mergeCell ref="DR4:DS4"/>
    <mergeCell ref="ED3:EH3"/>
    <mergeCell ref="EG4:EH4"/>
    <mergeCell ref="DH4:DI4"/>
    <mergeCell ref="EX3:FB3"/>
    <mergeCell ref="FA4:FB4"/>
    <mergeCell ref="DJ3:DN3"/>
    <mergeCell ref="DM4:DN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EFA9-1EBD-4A3D-AB94-F9AD2FCD4EB4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119</v>
      </c>
      <c r="B5" s="120" t="s">
        <v>120</v>
      </c>
      <c r="C5" s="120" t="s">
        <v>121</v>
      </c>
      <c r="D5" s="121" t="s">
        <v>122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149</v>
      </c>
      <c r="B8" s="120" t="s">
        <v>150</v>
      </c>
      <c r="C8" s="120" t="s">
        <v>151</v>
      </c>
      <c r="D8" s="121">
        <v>23</v>
      </c>
    </row>
    <row r="9" spans="1:4">
      <c r="A9" s="120" t="s">
        <v>123</v>
      </c>
      <c r="B9" s="120" t="s">
        <v>124</v>
      </c>
      <c r="C9" s="120" t="s">
        <v>125</v>
      </c>
      <c r="D9" s="121" t="s">
        <v>93</v>
      </c>
    </row>
    <row r="10" spans="1:4">
      <c r="A10" s="120" t="s">
        <v>152</v>
      </c>
      <c r="B10" s="120" t="s">
        <v>153</v>
      </c>
      <c r="C10" s="120" t="s">
        <v>126</v>
      </c>
      <c r="D10" s="121" t="s">
        <v>154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127</v>
      </c>
      <c r="B12" s="122" t="s">
        <v>128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129</v>
      </c>
      <c r="B16" s="120" t="s">
        <v>130</v>
      </c>
      <c r="C16" s="122" t="s">
        <v>131</v>
      </c>
      <c r="D16" s="121" t="s">
        <v>132</v>
      </c>
    </row>
    <row r="17" spans="1:4">
      <c r="A17" s="120" t="s">
        <v>65</v>
      </c>
      <c r="B17" s="120" t="s">
        <v>66</v>
      </c>
      <c r="C17" s="120" t="s">
        <v>67</v>
      </c>
    </row>
    <row r="18" spans="1:4" hidden="1">
      <c r="A18" s="120" t="s">
        <v>68</v>
      </c>
      <c r="B18" s="120" t="s">
        <v>69</v>
      </c>
      <c r="C18" s="120" t="s">
        <v>70</v>
      </c>
    </row>
    <row r="19" spans="1:4">
      <c r="A19" s="120" t="s">
        <v>71</v>
      </c>
      <c r="B19" s="120" t="s">
        <v>72</v>
      </c>
      <c r="C19" s="120" t="s">
        <v>73</v>
      </c>
    </row>
    <row r="20" spans="1:4">
      <c r="A20" s="120" t="s">
        <v>133</v>
      </c>
      <c r="B20" s="120" t="s">
        <v>74</v>
      </c>
      <c r="C20" s="120" t="s">
        <v>75</v>
      </c>
      <c r="D20" s="121">
        <v>15</v>
      </c>
    </row>
    <row r="21" spans="1:4">
      <c r="A21" s="120" t="s">
        <v>98</v>
      </c>
      <c r="B21" s="120" t="s">
        <v>100</v>
      </c>
      <c r="C21" s="120" t="s">
        <v>101</v>
      </c>
      <c r="D21" s="121">
        <v>13</v>
      </c>
    </row>
    <row r="22" spans="1:4">
      <c r="A22" s="120" t="s">
        <v>99</v>
      </c>
      <c r="B22" s="120" t="s">
        <v>102</v>
      </c>
      <c r="C22" s="120" t="s">
        <v>103</v>
      </c>
    </row>
    <row r="23" spans="1:4">
      <c r="A23" s="120" t="s">
        <v>155</v>
      </c>
      <c r="B23" s="120" t="s">
        <v>156</v>
      </c>
      <c r="C23" s="120" t="s">
        <v>157</v>
      </c>
      <c r="D23" s="121" t="s">
        <v>158</v>
      </c>
    </row>
    <row r="24" spans="1:4">
      <c r="A24" s="120" t="s">
        <v>134</v>
      </c>
      <c r="B24" s="120" t="s">
        <v>135</v>
      </c>
      <c r="C24" s="120" t="s">
        <v>136</v>
      </c>
    </row>
    <row r="25" spans="1:4">
      <c r="A25" s="120" t="s">
        <v>179</v>
      </c>
      <c r="B25" s="120" t="s">
        <v>180</v>
      </c>
      <c r="C25" s="120" t="s">
        <v>181</v>
      </c>
      <c r="D25" s="121">
        <v>26</v>
      </c>
    </row>
    <row r="27" spans="1:4" ht="21">
      <c r="A27" s="123" t="s">
        <v>76</v>
      </c>
    </row>
    <row r="28" spans="1:4" ht="21.75">
      <c r="A28" s="124" t="s">
        <v>77</v>
      </c>
    </row>
    <row r="29" spans="1:4" ht="21.75">
      <c r="A29" s="125" t="s">
        <v>78</v>
      </c>
    </row>
    <row r="30" spans="1:4" ht="21.75">
      <c r="A30" s="124" t="s">
        <v>79</v>
      </c>
    </row>
    <row r="31" spans="1:4" ht="21.75">
      <c r="A31" s="124" t="s">
        <v>80</v>
      </c>
    </row>
    <row r="32" spans="1:4" ht="21.75">
      <c r="A32" s="124" t="s">
        <v>81</v>
      </c>
    </row>
    <row r="33" spans="1:1" ht="21.75">
      <c r="A33" s="124" t="s">
        <v>82</v>
      </c>
    </row>
    <row r="34" spans="1:1" ht="21.75">
      <c r="A34" s="124" t="s">
        <v>96</v>
      </c>
    </row>
    <row r="35" spans="1:1" ht="21.75">
      <c r="A35" s="126" t="s">
        <v>83</v>
      </c>
    </row>
    <row r="36" spans="1:1" ht="21.75">
      <c r="A36" s="126" t="s">
        <v>84</v>
      </c>
    </row>
    <row r="37" spans="1:1" ht="21.75">
      <c r="A37" s="124" t="s">
        <v>88</v>
      </c>
    </row>
    <row r="38" spans="1:1" ht="21.75">
      <c r="A38" s="124" t="s">
        <v>89</v>
      </c>
    </row>
    <row r="39" spans="1:1" ht="21.75">
      <c r="A39" s="124" t="s">
        <v>94</v>
      </c>
    </row>
    <row r="40" spans="1:1" ht="21.75">
      <c r="A40" s="126" t="s">
        <v>104</v>
      </c>
    </row>
    <row r="41" spans="1:1" ht="21.75">
      <c r="A41" s="124" t="s">
        <v>105</v>
      </c>
    </row>
    <row r="42" spans="1:1" ht="21.75">
      <c r="A42" s="124" t="s">
        <v>137</v>
      </c>
    </row>
    <row r="43" spans="1:1" ht="21.75">
      <c r="A43" s="126" t="s">
        <v>138</v>
      </c>
    </row>
    <row r="44" spans="1:1" ht="21.75">
      <c r="A44" s="126" t="s">
        <v>139</v>
      </c>
    </row>
    <row r="45" spans="1:1" ht="21.75">
      <c r="A45" s="126" t="s">
        <v>140</v>
      </c>
    </row>
    <row r="46" spans="1:1" ht="21.75">
      <c r="A46" s="126" t="s">
        <v>141</v>
      </c>
    </row>
    <row r="47" spans="1:1" ht="21.75">
      <c r="A47" s="126" t="s">
        <v>142</v>
      </c>
    </row>
    <row r="48" spans="1:1" ht="21.75">
      <c r="A48" s="126" t="s">
        <v>143</v>
      </c>
    </row>
    <row r="49" spans="1:1" ht="21.75">
      <c r="A49" s="126" t="s">
        <v>144</v>
      </c>
    </row>
    <row r="50" spans="1:1" ht="21.75">
      <c r="A50" s="126" t="s">
        <v>159</v>
      </c>
    </row>
    <row r="51" spans="1:1" ht="21.75">
      <c r="A51" s="126" t="s">
        <v>160</v>
      </c>
    </row>
    <row r="52" spans="1:1" ht="21.75">
      <c r="A52" s="126" t="s">
        <v>161</v>
      </c>
    </row>
    <row r="53" spans="1:1" ht="21.75">
      <c r="A53" s="126" t="s">
        <v>182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 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2024-10-04T03:53:33Z</dcterms:modified>
</cp:coreProperties>
</file>