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10" activeTab="12"/>
  </bookViews>
  <sheets>
    <sheet name="ธ.ค49" sheetId="1" r:id="rId1"/>
    <sheet name="ม.ค." sheetId="2" r:id="rId2"/>
    <sheet name="ก.พ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50" sheetId="13" r:id="rId13"/>
    <sheet name="Chart1" sheetId="14" r:id="rId14"/>
    <sheet name="DATA" sheetId="15" r:id="rId15"/>
  </sheets>
  <externalReferences>
    <externalReference r:id="rId18"/>
  </externalReferences>
  <definedNames>
    <definedName name="_xlnm.Print_Area" localSheetId="7">'ก.ค'!$A$1:$G$31</definedName>
    <definedName name="_xlnm.Print_Area" localSheetId="2">'ก.พ'!$A$1:$G$29</definedName>
    <definedName name="_xlnm.Print_Area" localSheetId="9">'ก.ย'!$A$1:$G$31</definedName>
    <definedName name="_xlnm.Print_Area" localSheetId="10">'ต.ค'!$A$1:$G$31</definedName>
    <definedName name="_xlnm.Print_Area" localSheetId="0">'ธ.ค49'!$A$1:$G$29</definedName>
    <definedName name="_xlnm.Print_Area" localSheetId="12">'ธ.ค50'!$A$1:$G$31</definedName>
    <definedName name="_xlnm.Print_Area" localSheetId="5">'พ.ค'!$A$1:$G$31</definedName>
    <definedName name="_xlnm.Print_Area" localSheetId="11">'พ.ย'!$A$1:$G$31</definedName>
    <definedName name="_xlnm.Print_Area" localSheetId="1">'ม.ค.'!$A$1:$G$29</definedName>
    <definedName name="_xlnm.Print_Area" localSheetId="6">'มิ.ย'!$A$1:$G$29</definedName>
    <definedName name="_xlnm.Print_Area" localSheetId="3">'มี.ค'!$A$1:$G$29</definedName>
    <definedName name="_xlnm.Print_Area" localSheetId="4">'เม.ย'!$A$1:$G$29</definedName>
    <definedName name="_xlnm.Print_Area" localSheetId="8">'ส.ค'!$A$1:$G$31</definedName>
  </definedNames>
  <calcPr fullCalcOnLoad="1"/>
</workbook>
</file>

<file path=xl/sharedStrings.xml><?xml version="1.0" encoding="utf-8"?>
<sst xmlns="http://schemas.openxmlformats.org/spreadsheetml/2006/main" count="461" uniqueCount="73">
  <si>
    <t>รายงานแสดงการจัดการกองทุนสำรองเลี้ยงชีพ</t>
  </si>
  <si>
    <t>รายการ</t>
  </si>
  <si>
    <t>จำนวน</t>
  </si>
  <si>
    <t>ร้อยละ</t>
  </si>
  <si>
    <t xml:space="preserve"> 1.  จำนวนกองทุนทั้งสิ้น  (กองทุน)</t>
  </si>
  <si>
    <t xml:space="preserve"> 2.  จำนวนสมาชิกทั้งสิ้น (ราย)</t>
  </si>
  <si>
    <t xml:space="preserve"> 3.  จำนวนนายจ้างทั้งสิ้น (ราย)</t>
  </si>
  <si>
    <t xml:space="preserve"> 4.  ส่วนของสมาชิกและนายจ้าง (เงินกองทุนทั้งสิ้น) (ล้านบาท)</t>
  </si>
  <si>
    <t xml:space="preserve"> 5.  การกระจายการลงทุน  (ล้านบาท)</t>
  </si>
  <si>
    <t xml:space="preserve">      5.1  เงินลงทุนในหลักทรัพย์</t>
  </si>
  <si>
    <t xml:space="preserve">              5.1.1  หุ้นสามัญ</t>
  </si>
  <si>
    <t xml:space="preserve">              5.1.2  หุ้นบุริมสิทธิ</t>
  </si>
  <si>
    <t xml:space="preserve">              5.1.3  หุ้นกู้</t>
  </si>
  <si>
    <t xml:space="preserve">              5.1.4  หน่วยลงทุน</t>
  </si>
  <si>
    <t xml:space="preserve">              5.1.5  ใบสำคัญแสดงสิทธิ</t>
  </si>
  <si>
    <t xml:space="preserve">              5.1.6  พันธบัตร ตั๋วเงินคลังและตราสารหนี้ที่กระทรวงการคลังค้ำประกัน</t>
  </si>
  <si>
    <t xml:space="preserve">              5.1.7  ตราสารอนุพันธ์</t>
  </si>
  <si>
    <t xml:space="preserve">              5.1.8  อื่นๆ</t>
  </si>
  <si>
    <t xml:space="preserve">              รวมเงินลงทุนในหลักทรัพย์</t>
  </si>
  <si>
    <t xml:space="preserve">      5.2  เงินฝากธนาคาร ตั๋วสัญญาใช้เงิน ตั๋วแลกเงิน และบัตรเงินฝาก</t>
  </si>
  <si>
    <t xml:space="preserve">      5.3  อสังหาริมทรัพย์และสิทธิเรียกร้อง</t>
  </si>
  <si>
    <t xml:space="preserve">      5.4  สินทรัพย์อื่น</t>
  </si>
  <si>
    <t xml:space="preserve">      5.5  หนี้สินอื่น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</si>
  <si>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</si>
  <si>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</si>
  <si>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</si>
  <si>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เดือน</t>
  </si>
  <si>
    <t>กองทุน</t>
  </si>
  <si>
    <t>NAV</t>
  </si>
  <si>
    <t>เปลี่ยนแปลง</t>
  </si>
  <si>
    <t>พฤศจิกายน 2549</t>
  </si>
  <si>
    <t>ณ วันที่  31 ธันวาคม 2549</t>
  </si>
  <si>
    <t>ธันวาคม 2549</t>
  </si>
  <si>
    <t>วันที่เผยแพร่  :  26 มกราคม 2550</t>
  </si>
  <si>
    <t>ณ วันที่  31 มกราคม 2550</t>
  </si>
  <si>
    <t>มกราคม 2550</t>
  </si>
  <si>
    <t>วันที่เผยแพร่  :  28 กุมภาพันธ์ 2550</t>
  </si>
  <si>
    <t>ณ วันที่  28 กุมภาพันธ์ 2550</t>
  </si>
  <si>
    <t>กุมภาพันธ์ 2550</t>
  </si>
  <si>
    <t>วันที่เผยแพร่  :  29 มีนาคม  2550</t>
  </si>
  <si>
    <t>ณ วันที่  31 มีนาคม 2550</t>
  </si>
  <si>
    <t>มีนาคม 2550</t>
  </si>
  <si>
    <t>ณ วันที่  30 เมษายน 2550</t>
  </si>
  <si>
    <t>เมษายน 2550</t>
  </si>
  <si>
    <t>วันที่เผยแพร่  :  27 เมษายน  2550</t>
  </si>
  <si>
    <t>วันที่เผยแพร่  :  6 มิถุนายน  2550</t>
  </si>
  <si>
    <t>ณ วันที่  30 พฤษภาคม 2550</t>
  </si>
  <si>
    <t>พฤษภาคม 2550</t>
  </si>
  <si>
    <t>หมายเหตุ :  ในเดือนพฤษภาคม 2550 จำนวนสมาชิกลดลงเป็นจำนวนมาก เนื่องจากมีการแก้ไขจำนวนสมาชิกของบริษัทจัดการ (บล. บัวหลวง) ที่มีการรายงานจำนวนสมาชิกซ้ำซ้อนตั้งแต่</t>
  </si>
  <si>
    <t xml:space="preserve">                เดือน กุมภาพันธ์ 2550 และในเดือน พฤษภาคม 2550 ได้แก้ไขให้ถูกต้องแล้ว</t>
  </si>
  <si>
    <t>วันที่เผยแพร่  :  29 มิถุนายน  2550</t>
  </si>
  <si>
    <t>ณ วันที่  30 มิถุนายน 2550</t>
  </si>
  <si>
    <t>มิถุนายน 2550</t>
  </si>
  <si>
    <t>วันที่เผยแพร่  :  3 สิงหาคม  2550</t>
  </si>
  <si>
    <t>ณ วันที่  31 กรกฎาคม 2550</t>
  </si>
  <si>
    <t>กรกฎาคม 2550</t>
  </si>
  <si>
    <t>วันที่เผยแพร่  :  30 สิงหาคม  2550</t>
  </si>
  <si>
    <t>ณ วันที่  31 สิงหาคม 2550</t>
  </si>
  <si>
    <t>สิงหาคม 2550</t>
  </si>
  <si>
    <t>วันที่เผยแพร่  :  26 กันยายน  2550</t>
  </si>
  <si>
    <t>ณ วันที่  30 กันยายน 2550</t>
  </si>
  <si>
    <t>กันยายน 2550</t>
  </si>
  <si>
    <t>วันที่เผยแพร่  :  8 พฤศจิกายน 2550</t>
  </si>
  <si>
    <t>ณ วันที่  31 ตุลาคม 2550</t>
  </si>
  <si>
    <t>ตุลาคม 2550</t>
  </si>
  <si>
    <t>วันที่เผยแพร่  :  30 พฤศจิกายน 2550</t>
  </si>
  <si>
    <t>หมายเหตุ : โอนย้ายข้อมูลจาก ธนาคารกรุงศรีอยุธยา จำกัด (มหาชน) เป็น บริษัทหลักทรัพย์จัดการกองทุน อยุธยา จำกัด</t>
  </si>
  <si>
    <t>ณ วันที่  30 พฤศจิกายน 2550</t>
  </si>
  <si>
    <t>พฤศจิกายน 2550</t>
  </si>
  <si>
    <t>วันที่เผยแพร่  :  27 ธันวาคม 2550</t>
  </si>
  <si>
    <t>ณ วันที่  31 ธันวาคม 2550</t>
  </si>
  <si>
    <t>ธันวาคม 2550</t>
  </si>
  <si>
    <t>วันที่เผยแพร่  :  29 มกราคม 2551</t>
  </si>
</sst>
</file>

<file path=xl/styles.xml><?xml version="1.0" encoding="utf-8"?>
<styleSheet xmlns="http://schemas.openxmlformats.org/spreadsheetml/2006/main">
  <numFmts count="7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_-;\-* #,##0_-;_-* &quot;-&quot;??_-;_-@_-"/>
    <numFmt numFmtId="187" formatCode="#,##0_);[Red]\(#,##0\)"/>
    <numFmt numFmtId="188" formatCode="#,##0.00_);[Red]\(#,##0.00\)"/>
    <numFmt numFmtId="189" formatCode="###,0_.00;[Red]\(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\t&quot;฿&quot;#,##0_);\(\t&quot;฿&quot;#,##0\)"/>
    <numFmt numFmtId="199" formatCode="\t&quot;฿&quot;#,##0_);[Red]\(\t&quot;฿&quot;#,##0\)"/>
    <numFmt numFmtId="200" formatCode="\t&quot;฿&quot;#,##0.00_);\(\t&quot;฿&quot;#,##0.00\)"/>
    <numFmt numFmtId="201" formatCode="\t&quot;฿&quot;#,##0.00_);[Red]\(\t&quot;฿&quot;#,##0.00\)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0.0000"/>
    <numFmt numFmtId="206" formatCode="0.000"/>
    <numFmt numFmtId="207" formatCode="0.0"/>
    <numFmt numFmtId="208" formatCode="#,##0.00_ ;\-#,##0.00\ "/>
    <numFmt numFmtId="209" formatCode="0.00_ ;[Red]\-0.00\ "/>
    <numFmt numFmtId="210" formatCode="#,##0.00_ ;[Red]\-#,##0.00\ "/>
    <numFmt numFmtId="211" formatCode="_-[$$-C09]* #,##0.00_-;\-[$$-C09]* #,##0.00_-;_-[$$-C09]* &quot;-&quot;??_-;_-@_-"/>
    <numFmt numFmtId="212" formatCode="#,##0.00;[Red]\(#,##0.00\)"/>
    <numFmt numFmtId="213" formatCode="#,##0.000_);[Red]\(#,##0.000\)"/>
    <numFmt numFmtId="214" formatCode="\t&quot;฿&quot;#,##0.00_);[Red]\(#,##0.00\)"/>
    <numFmt numFmtId="215" formatCode="&quot;฿&quot;#,##0.00;[Red]\-#,##0.00"/>
    <numFmt numFmtId="216" formatCode="#,##0.0_);[Red]\(#,##0.0\)"/>
    <numFmt numFmtId="217" formatCode="0.00000000"/>
    <numFmt numFmtId="218" formatCode="#,##0.00_ ;[Red]\(#,##0.00\)"/>
    <numFmt numFmtId="219" formatCode="t&quot;฿&quot;#,##0.00_);[Red]\(#,##0.00\)"/>
    <numFmt numFmtId="220" formatCode="#,##0.0000_);[Red]\(#,##0.0000\)"/>
    <numFmt numFmtId="221" formatCode="#,##0.0_ ;[Red]\-#,##0.0\ "/>
    <numFmt numFmtId="222" formatCode="#,##0_ ;[Red]\-#,##0\ "/>
    <numFmt numFmtId="223" formatCode="_-* #,##0.00_-;\-* #,##0.00_-;_-* &quot;&quot;??_-;_-@_-"/>
    <numFmt numFmtId="224" formatCode="ดดดด\ yy"/>
    <numFmt numFmtId="225" formatCode="0.00000"/>
    <numFmt numFmtId="226" formatCode="_-* #,##0.000_-;\-* #,##0.000_-;_-* &quot;&quot;??_-;_-@_-"/>
    <numFmt numFmtId="227" formatCode="_-* #,##0.0000_-;\-* #,##0.0000_-;_-* &quot;&quot;??_-;_-@_-"/>
    <numFmt numFmtId="228" formatCode="_-* #,##0.00000_-;\-* #,##0.00000_-;_-* &quot;&quot;??_-;_-@_-"/>
    <numFmt numFmtId="229" formatCode="_-* #,##0.000000_-;\-* #,##0.000000_-;_-* &quot;&quot;??_-;_-@_-"/>
    <numFmt numFmtId="230" formatCode="_-* #,##0.0000000_-;\-* #,##0.0000000_-;_-* &quot;&quot;??_-;_-@_-"/>
    <numFmt numFmtId="231" formatCode="_-* #,##0.00000000_-;\-* #,##0.00000000_-;_-* &quot;&quot;??_-;_-@_-"/>
    <numFmt numFmtId="232" formatCode="_-* #,##0.000000000_-;\-* #,##0.000000000_-;_-* &quot;&quot;??_-;_-@_-"/>
    <numFmt numFmtId="233" formatCode="_*\ #,##0.000000000_-;\-* #,##0.000000000_-;_-* &quot;&quot;??_-;_-@_-"/>
    <numFmt numFmtId="234" formatCode="_-* #,##0.000000000_-;\-* #,##0.000000000_-;_-* &quot;&quot;??_-"/>
    <numFmt numFmtId="235" formatCode="_-* #,##0.00000_-;\-* #,##0.00000_-;_-* &quot;-&quot;??_-;_-@_-"/>
    <numFmt numFmtId="236" formatCode="_-* #,##0.000000_-;\-* #,##0.000000_-;_-* &quot;-&quot;??_-;_-@_-"/>
    <numFmt numFmtId="237" formatCode="_-* #,##0.0000000_-;\-* #,##0.0000000_-;_-* &quot;-&quot;??_-;_-@_-"/>
    <numFmt numFmtId="238" formatCode="_-* #,##0.00000000_-;\-* #,##0.00000000_-;_-* &quot;-&quot;??_-;_-@_-"/>
    <numFmt numFmtId="239" formatCode="_-* #,##0.000000000_-;\-* #,##0.000000000_-;_-* &quot;-&quot;??_-;_-@_-"/>
    <numFmt numFmtId="240" formatCode="#,##0.000_ ;[Red]\-#,##0.000\ "/>
    <numFmt numFmtId="241" formatCode="#,##0.0000_ ;[Red]\-#,##0.0000\ "/>
    <numFmt numFmtId="242" formatCode="#,##0.00000_ ;[Red]\-#,##0.00000\ "/>
    <numFmt numFmtId="243" formatCode="#,##0.000000_ ;[Red]\-#,##0.000000\ "/>
    <numFmt numFmtId="244" formatCode="#,##0.0000000_ ;[Red]\-#,##0.0000000\ "/>
    <numFmt numFmtId="245" formatCode="#,##0.00000000_ ;[Red]\-#,##0.00000000\ "/>
    <numFmt numFmtId="246" formatCode="#,##0.000000000_ ;[Red]\-#,##0.000000000\ "/>
    <numFmt numFmtId="247" formatCode="#,##0.0000000000_ ;[Red]\-#,##0.0000000000\ "/>
    <numFmt numFmtId="248" formatCode="#,##0.00000000000_ ;[Red]\-#,##0.00000000000\ "/>
    <numFmt numFmtId="249" formatCode="###,0_.00\);[Red]\(#,##0.00\)"/>
    <numFmt numFmtId="250" formatCode="#"/>
  </numFmts>
  <fonts count="13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b/>
      <sz val="15"/>
      <name val="FreesiaUPC"/>
      <family val="2"/>
    </font>
    <font>
      <sz val="15"/>
      <name val="FreesiaUPC"/>
      <family val="2"/>
    </font>
    <font>
      <b/>
      <sz val="16"/>
      <name val="FreesiaUPC"/>
      <family val="2"/>
    </font>
    <font>
      <sz val="15"/>
      <color indexed="10"/>
      <name val="FreesiaUPC"/>
      <family val="2"/>
    </font>
    <font>
      <b/>
      <sz val="14"/>
      <name val="FreesiaUPC"/>
      <family val="2"/>
    </font>
    <font>
      <sz val="12"/>
      <name val="FreesiaUPC"/>
      <family val="2"/>
    </font>
    <font>
      <sz val="16"/>
      <name val="FreesiaUPC"/>
      <family val="2"/>
    </font>
    <font>
      <sz val="14"/>
      <color indexed="10"/>
      <name val="FreesiaUPC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15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188" fontId="6" fillId="0" borderId="3" xfId="15" applyNumberFormat="1" applyFont="1" applyBorder="1" applyAlignment="1">
      <alignment/>
    </xf>
    <xf numFmtId="188" fontId="8" fillId="0" borderId="4" xfId="15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17" fontId="0" fillId="0" borderId="0" xfId="0" applyNumberFormat="1" applyAlignment="1">
      <alignment/>
    </xf>
    <xf numFmtId="43" fontId="0" fillId="0" borderId="0" xfId="15" applyAlignment="1">
      <alignment/>
    </xf>
    <xf numFmtId="186" fontId="0" fillId="0" borderId="0" xfId="15" applyNumberFormat="1" applyAlignment="1">
      <alignment horizontal="center"/>
    </xf>
    <xf numFmtId="187" fontId="6" fillId="0" borderId="6" xfId="15" applyNumberFormat="1" applyFont="1" applyBorder="1" applyAlignment="1">
      <alignment/>
    </xf>
    <xf numFmtId="187" fontId="6" fillId="0" borderId="7" xfId="15" applyNumberFormat="1" applyFont="1" applyBorder="1" applyAlignment="1">
      <alignment/>
    </xf>
    <xf numFmtId="188" fontId="6" fillId="0" borderId="7" xfId="15" applyNumberFormat="1" applyFont="1" applyBorder="1" applyAlignment="1">
      <alignment/>
    </xf>
    <xf numFmtId="188" fontId="6" fillId="0" borderId="8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188" fontId="6" fillId="0" borderId="11" xfId="15" applyNumberFormat="1" applyFont="1" applyBorder="1" applyAlignment="1">
      <alignment/>
    </xf>
    <xf numFmtId="186" fontId="6" fillId="0" borderId="7" xfId="15" applyNumberFormat="1" applyFont="1" applyBorder="1" applyAlignment="1">
      <alignment/>
    </xf>
    <xf numFmtId="43" fontId="6" fillId="0" borderId="0" xfId="15" applyFont="1" applyBorder="1" applyAlignment="1">
      <alignment/>
    </xf>
    <xf numFmtId="187" fontId="6" fillId="0" borderId="10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188" fontId="6" fillId="0" borderId="0" xfId="15" applyNumberFormat="1" applyFont="1" applyBorder="1" applyAlignment="1">
      <alignment/>
    </xf>
    <xf numFmtId="187" fontId="6" fillId="0" borderId="13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43" fontId="6" fillId="0" borderId="7" xfId="15" applyFont="1" applyBorder="1" applyAlignment="1">
      <alignment/>
    </xf>
    <xf numFmtId="188" fontId="6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8" fontId="5" fillId="0" borderId="16" xfId="15" applyNumberFormat="1" applyFont="1" applyBorder="1" applyAlignment="1">
      <alignment/>
    </xf>
    <xf numFmtId="188" fontId="5" fillId="0" borderId="0" xfId="15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5" fillId="0" borderId="17" xfId="15" applyFont="1" applyBorder="1" applyAlignment="1">
      <alignment/>
    </xf>
    <xf numFmtId="43" fontId="5" fillId="0" borderId="18" xfId="15" applyFont="1" applyBorder="1" applyAlignment="1">
      <alignment/>
    </xf>
    <xf numFmtId="188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89" fontId="6" fillId="0" borderId="13" xfId="15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3" fontId="7" fillId="0" borderId="0" xfId="0" applyNumberFormat="1" applyFont="1" applyBorder="1" applyAlignment="1">
      <alignment/>
    </xf>
    <xf numFmtId="250" fontId="12" fillId="0" borderId="0" xfId="0" applyNumberFormat="1" applyFont="1" applyAlignment="1">
      <alignment/>
    </xf>
    <xf numFmtId="0" fontId="4" fillId="0" borderId="0" xfId="0" applyFont="1" applyAlignment="1">
      <alignment/>
    </xf>
    <xf numFmtId="250" fontId="12" fillId="0" borderId="0" xfId="15" applyNumberFormat="1" applyFont="1" applyAlignment="1">
      <alignment/>
    </xf>
    <xf numFmtId="0" fontId="7" fillId="0" borderId="10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NAV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DATA!$A$3:$A$15</c:f>
              <c:strCache>
                <c:ptCount val="13"/>
                <c:pt idx="0">
                  <c:v>18233</c:v>
                </c:pt>
                <c:pt idx="1">
                  <c:v>237410</c:v>
                </c:pt>
                <c:pt idx="2">
                  <c:v>237441</c:v>
                </c:pt>
                <c:pt idx="3">
                  <c:v>237469</c:v>
                </c:pt>
                <c:pt idx="4">
                  <c:v>237500</c:v>
                </c:pt>
                <c:pt idx="5">
                  <c:v>237530</c:v>
                </c:pt>
                <c:pt idx="6">
                  <c:v>237561</c:v>
                </c:pt>
                <c:pt idx="7">
                  <c:v>237591</c:v>
                </c:pt>
                <c:pt idx="8">
                  <c:v>237622</c:v>
                </c:pt>
                <c:pt idx="9">
                  <c:v>237653</c:v>
                </c:pt>
                <c:pt idx="10">
                  <c:v>237683</c:v>
                </c:pt>
                <c:pt idx="11">
                  <c:v>237714</c:v>
                </c:pt>
                <c:pt idx="12">
                  <c:v>237744</c:v>
                </c:pt>
              </c:strCache>
            </c:strRef>
          </c:cat>
          <c:val>
            <c:numRef>
              <c:f>DATA!$B$3:$B$15</c:f>
              <c:numCache>
                <c:ptCount val="13"/>
                <c:pt idx="0">
                  <c:v>386656.93612178</c:v>
                </c:pt>
                <c:pt idx="1">
                  <c:v>385846.21702615</c:v>
                </c:pt>
                <c:pt idx="2">
                  <c:v>392061.3311003601</c:v>
                </c:pt>
                <c:pt idx="3">
                  <c:v>400759.76848212996</c:v>
                </c:pt>
                <c:pt idx="4">
                  <c:v>408435.3062694</c:v>
                </c:pt>
                <c:pt idx="5">
                  <c:v>416273.32463826</c:v>
                </c:pt>
                <c:pt idx="6">
                  <c:v>420034.42768036</c:v>
                </c:pt>
                <c:pt idx="7">
                  <c:v>425988.43929756</c:v>
                </c:pt>
                <c:pt idx="8">
                  <c:v>427913.69344084006</c:v>
                </c:pt>
                <c:pt idx="9">
                  <c:v>436139.42779725</c:v>
                </c:pt>
                <c:pt idx="10">
                  <c:v>434142.91570962005</c:v>
                </c:pt>
                <c:pt idx="11">
                  <c:v>432944.4043771399</c:v>
                </c:pt>
                <c:pt idx="12">
                  <c:v>441720.25957247015</c:v>
                </c:pt>
              </c:numCache>
            </c:numRef>
          </c:val>
        </c:ser>
        <c:axId val="31255196"/>
        <c:axId val="12861309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กองทุน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DATA!$A$3:$A$15</c:f>
              <c:strCache>
                <c:ptCount val="13"/>
                <c:pt idx="0">
                  <c:v>18233</c:v>
                </c:pt>
                <c:pt idx="1">
                  <c:v>237410</c:v>
                </c:pt>
                <c:pt idx="2">
                  <c:v>237441</c:v>
                </c:pt>
                <c:pt idx="3">
                  <c:v>237469</c:v>
                </c:pt>
                <c:pt idx="4">
                  <c:v>237500</c:v>
                </c:pt>
                <c:pt idx="5">
                  <c:v>237530</c:v>
                </c:pt>
                <c:pt idx="6">
                  <c:v>237561</c:v>
                </c:pt>
                <c:pt idx="7">
                  <c:v>237591</c:v>
                </c:pt>
                <c:pt idx="8">
                  <c:v>237622</c:v>
                </c:pt>
                <c:pt idx="9">
                  <c:v>237653</c:v>
                </c:pt>
                <c:pt idx="10">
                  <c:v>237683</c:v>
                </c:pt>
                <c:pt idx="11">
                  <c:v>237714</c:v>
                </c:pt>
                <c:pt idx="12">
                  <c:v>237744</c:v>
                </c:pt>
              </c:strCache>
            </c:strRef>
          </c:cat>
          <c:val>
            <c:numRef>
              <c:f>DATA!$C$3:$C$15</c:f>
              <c:numCache>
                <c:ptCount val="13"/>
                <c:pt idx="0">
                  <c:v>524</c:v>
                </c:pt>
                <c:pt idx="1">
                  <c:v>529</c:v>
                </c:pt>
                <c:pt idx="2">
                  <c:v>528</c:v>
                </c:pt>
                <c:pt idx="3">
                  <c:v>526</c:v>
                </c:pt>
                <c:pt idx="4">
                  <c:v>526</c:v>
                </c:pt>
                <c:pt idx="5">
                  <c:v>524</c:v>
                </c:pt>
                <c:pt idx="6">
                  <c:v>523</c:v>
                </c:pt>
                <c:pt idx="7">
                  <c:v>523</c:v>
                </c:pt>
                <c:pt idx="8">
                  <c:v>520</c:v>
                </c:pt>
                <c:pt idx="9">
                  <c:v>518</c:v>
                </c:pt>
                <c:pt idx="10">
                  <c:v>516</c:v>
                </c:pt>
                <c:pt idx="11">
                  <c:v>515</c:v>
                </c:pt>
                <c:pt idx="12">
                  <c:v>513</c:v>
                </c:pt>
              </c:numCache>
            </c:numRef>
          </c:val>
          <c:smooth val="0"/>
        </c:ser>
        <c:axId val="48642918"/>
        <c:axId val="3513307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2861309"/>
        <c:crosses val="autoZero"/>
        <c:auto val="0"/>
        <c:lblOffset val="100"/>
        <c:noMultiLvlLbl val="0"/>
      </c:catAx>
      <c:valAx>
        <c:axId val="12861309"/>
        <c:scaling>
          <c:orientation val="minMax"/>
          <c:max val="500000"/>
          <c:min val="3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255196"/>
        <c:crossesAt val="1"/>
        <c:crossBetween val="between"/>
        <c:dispUnits/>
        <c:majorUnit val="10000"/>
      </c:valAx>
      <c:catAx>
        <c:axId val="48642918"/>
        <c:scaling>
          <c:orientation val="minMax"/>
        </c:scaling>
        <c:axPos val="b"/>
        <c:delete val="1"/>
        <c:majorTickMark val="in"/>
        <c:minorTickMark val="none"/>
        <c:tickLblPos val="nextTo"/>
        <c:crossAx val="35133079"/>
        <c:crosses val="autoZero"/>
        <c:auto val="0"/>
        <c:lblOffset val="100"/>
        <c:noMultiLvlLbl val="0"/>
      </c:catAx>
      <c:valAx>
        <c:axId val="35133079"/>
        <c:scaling>
          <c:orientation val="minMax"/>
          <c:max val="650"/>
          <c:min val="50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642918"/>
        <c:crosses val="max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\Provident%20Fund\2007\PVD%20Report-12-07%20(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จัดการ"/>
      <sheetName val="รายบริษัท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31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32</v>
      </c>
      <c r="C4" s="51"/>
      <c r="D4" s="50" t="s">
        <v>30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524</v>
      </c>
      <c r="C6" s="21"/>
      <c r="D6" s="22">
        <v>526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1801753</v>
      </c>
      <c r="C7" s="9"/>
      <c r="D7" s="22">
        <v>1802527</v>
      </c>
      <c r="E7" s="27"/>
      <c r="F7" s="28">
        <f>B7-D7</f>
        <v>-774</v>
      </c>
      <c r="G7" s="29"/>
    </row>
    <row r="8" spans="1:7" ht="21">
      <c r="A8" s="26" t="s">
        <v>6</v>
      </c>
      <c r="B8" s="16">
        <v>7892</v>
      </c>
      <c r="C8" s="9"/>
      <c r="D8" s="22">
        <v>7834</v>
      </c>
      <c r="E8" s="27"/>
      <c r="F8" s="28">
        <f>B8-D8</f>
        <v>58</v>
      </c>
      <c r="G8" s="29"/>
    </row>
    <row r="9" spans="1:7" ht="21">
      <c r="A9" s="26" t="s">
        <v>7</v>
      </c>
      <c r="B9" s="17">
        <v>386656.93612178</v>
      </c>
      <c r="C9" s="9"/>
      <c r="D9" s="30">
        <v>386251.14314137003</v>
      </c>
      <c r="E9" s="27"/>
      <c r="F9" s="43">
        <f>B9-D9</f>
        <v>405.792980409984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36639.93941716001</v>
      </c>
      <c r="C12" s="9">
        <f>B12*100/B25</f>
        <v>9.476084868582324</v>
      </c>
      <c r="D12" s="17">
        <v>37852.430705980005</v>
      </c>
      <c r="E12" s="27">
        <f>D12*100/D25</f>
        <v>9.799953055964373</v>
      </c>
      <c r="F12" s="31">
        <f aca="true" t="shared" si="0" ref="F12:F25">B12-D12</f>
        <v>-1212.4912888199979</v>
      </c>
      <c r="G12" s="29">
        <f aca="true" t="shared" si="1" ref="G12:G17">F12*100/D12</f>
        <v>-3.203205887194045</v>
      </c>
    </row>
    <row r="13" spans="1:7" ht="21">
      <c r="A13" s="26" t="s">
        <v>11</v>
      </c>
      <c r="B13" s="17">
        <v>18.93976224</v>
      </c>
      <c r="C13" s="9">
        <f>B13*100/B25</f>
        <v>0.0048983376400714065</v>
      </c>
      <c r="D13" s="17">
        <v>21.57384136</v>
      </c>
      <c r="E13" s="27">
        <f>D13*100/D25</f>
        <v>0.005585444015657933</v>
      </c>
      <c r="F13" s="31">
        <f t="shared" si="0"/>
        <v>-2.634079119999999</v>
      </c>
      <c r="G13" s="29">
        <f t="shared" si="1"/>
        <v>-12.209597150759798</v>
      </c>
    </row>
    <row r="14" spans="1:7" ht="21">
      <c r="A14" s="26" t="s">
        <v>12</v>
      </c>
      <c r="B14" s="17">
        <v>90866.3631793</v>
      </c>
      <c r="C14" s="9">
        <f>B14*100/B25</f>
        <v>23.500512907049234</v>
      </c>
      <c r="D14" s="17">
        <v>87616.5760513</v>
      </c>
      <c r="E14" s="27">
        <f>D14*100/D25</f>
        <v>22.68383604996397</v>
      </c>
      <c r="F14" s="31">
        <f t="shared" si="0"/>
        <v>3249.7871279999963</v>
      </c>
      <c r="G14" s="29">
        <f t="shared" si="1"/>
        <v>3.709100805419773</v>
      </c>
    </row>
    <row r="15" spans="1:7" ht="21">
      <c r="A15" s="26" t="s">
        <v>13</v>
      </c>
      <c r="B15" s="17">
        <v>6649.24042022</v>
      </c>
      <c r="C15" s="9">
        <f>B15*100/B25</f>
        <v>1.7196744191149804</v>
      </c>
      <c r="D15" s="17">
        <v>6481.226911579999</v>
      </c>
      <c r="E15" s="27">
        <f>D15*100/D25</f>
        <v>1.6779825837843116</v>
      </c>
      <c r="F15" s="31">
        <f t="shared" si="0"/>
        <v>168.0135086400005</v>
      </c>
      <c r="G15" s="29">
        <f t="shared" si="1"/>
        <v>2.5923102358877608</v>
      </c>
    </row>
    <row r="16" spans="1:7" ht="21">
      <c r="A16" s="26" t="s">
        <v>14</v>
      </c>
      <c r="B16" s="17">
        <v>115.9335776</v>
      </c>
      <c r="C16" s="9">
        <f>B16*100/B25</f>
        <v>0.029983576335867422</v>
      </c>
      <c r="D16" s="17">
        <v>120.54086712</v>
      </c>
      <c r="E16" s="27">
        <f>D16*100/D25</f>
        <v>0.03120789912481409</v>
      </c>
      <c r="F16" s="31">
        <f t="shared" si="0"/>
        <v>-4.607289519999995</v>
      </c>
      <c r="G16" s="29">
        <f t="shared" si="1"/>
        <v>-3.82218050199803</v>
      </c>
    </row>
    <row r="17" spans="1:7" ht="21">
      <c r="A17" s="32" t="s">
        <v>15</v>
      </c>
      <c r="B17" s="17">
        <v>107362.50226332998</v>
      </c>
      <c r="C17" s="9">
        <f>B17*100/B25</f>
        <v>27.766863137175307</v>
      </c>
      <c r="D17" s="17">
        <v>105110.89029917997</v>
      </c>
      <c r="E17" s="27">
        <f>D17*100/D25</f>
        <v>27.213094942403533</v>
      </c>
      <c r="F17" s="31">
        <f t="shared" si="0"/>
        <v>2251.6119641500118</v>
      </c>
      <c r="G17" s="29">
        <f t="shared" si="1"/>
        <v>2.1421300473634917</v>
      </c>
    </row>
    <row r="18" spans="1:7" ht="21">
      <c r="A18" s="26" t="s">
        <v>16</v>
      </c>
      <c r="B18" s="17">
        <v>0</v>
      </c>
      <c r="C18" s="9">
        <f>B18*100/B25</f>
        <v>0</v>
      </c>
      <c r="D18" s="17">
        <v>0</v>
      </c>
      <c r="E18" s="27">
        <f>D18*100/D25</f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2370.70945504</v>
      </c>
      <c r="C19" s="9">
        <f>B19*100/B25</f>
        <v>0.61312994377355</v>
      </c>
      <c r="D19" s="17">
        <v>2822.4318756000002</v>
      </c>
      <c r="E19" s="27">
        <f>D19*100/D25</f>
        <v>0.7307245365399413</v>
      </c>
      <c r="F19" s="31">
        <f t="shared" si="0"/>
        <v>-451.72242056000005</v>
      </c>
      <c r="G19" s="29">
        <f aca="true" t="shared" si="2" ref="G19:G25">F19*100/D19</f>
        <v>-16.004723602548303</v>
      </c>
    </row>
    <row r="20" spans="1:7" ht="21">
      <c r="A20" s="26" t="s">
        <v>18</v>
      </c>
      <c r="B20" s="17">
        <v>244023.62807488997</v>
      </c>
      <c r="C20" s="9">
        <f>B20*100/B25</f>
        <v>63.11114718967133</v>
      </c>
      <c r="D20" s="17">
        <v>240025.67055211996</v>
      </c>
      <c r="E20" s="27">
        <f>D20*100/D25</f>
        <v>62.14238451179659</v>
      </c>
      <c r="F20" s="31">
        <f t="shared" si="0"/>
        <v>3997.9575227700116</v>
      </c>
      <c r="G20" s="29">
        <f t="shared" si="2"/>
        <v>1.665637476847245</v>
      </c>
    </row>
    <row r="21" spans="1:7" ht="21">
      <c r="A21" s="33" t="s">
        <v>19</v>
      </c>
      <c r="B21" s="17">
        <v>143523.87691956997</v>
      </c>
      <c r="C21" s="9">
        <f>B21*100/B25</f>
        <v>37.11917814255019</v>
      </c>
      <c r="D21" s="17">
        <v>150773.80144751</v>
      </c>
      <c r="E21" s="27">
        <f>D21*100/D25</f>
        <v>39.035172872569596</v>
      </c>
      <c r="F21" s="31">
        <f t="shared" si="0"/>
        <v>-7249.92452794002</v>
      </c>
      <c r="G21" s="29">
        <f t="shared" si="2"/>
        <v>-4.808477638911287</v>
      </c>
    </row>
    <row r="22" spans="1:7" ht="21">
      <c r="A22" s="26" t="s">
        <v>20</v>
      </c>
      <c r="B22" s="17">
        <v>19.949212449999997</v>
      </c>
      <c r="C22" s="9">
        <f>B22*100/B25</f>
        <v>0.005159408919465724</v>
      </c>
      <c r="D22" s="17">
        <v>19.842502050000004</v>
      </c>
      <c r="E22" s="27">
        <f>D22*100/D25</f>
        <v>0.005137202155214734</v>
      </c>
      <c r="F22" s="31">
        <f t="shared" si="0"/>
        <v>0.10671039999999365</v>
      </c>
      <c r="G22" s="29">
        <f t="shared" si="2"/>
        <v>0.5377870176407196</v>
      </c>
    </row>
    <row r="23" spans="1:7" ht="21">
      <c r="A23" s="26" t="s">
        <v>21</v>
      </c>
      <c r="B23" s="17">
        <v>1769.6438983699998</v>
      </c>
      <c r="C23" s="9">
        <f>B23*100/B25</f>
        <v>0.4576780430010545</v>
      </c>
      <c r="D23" s="17">
        <v>2446.5083477799994</v>
      </c>
      <c r="E23" s="27">
        <f>D23*100/D25</f>
        <v>0.6333983448909987</v>
      </c>
      <c r="F23" s="31">
        <f t="shared" si="0"/>
        <v>-676.8644494099997</v>
      </c>
      <c r="G23" s="29">
        <f t="shared" si="2"/>
        <v>-27.666549759545976</v>
      </c>
    </row>
    <row r="24" spans="1:7" ht="21.75" thickBot="1">
      <c r="A24" s="34" t="s">
        <v>22</v>
      </c>
      <c r="B24" s="18">
        <v>-2680.1619835000006</v>
      </c>
      <c r="C24" s="10">
        <f>B24*100/B25</f>
        <v>-0.6931627841420301</v>
      </c>
      <c r="D24" s="18">
        <v>-7014.6797080900005</v>
      </c>
      <c r="E24" s="27">
        <f>D24*100/D25</f>
        <v>-1.8160929314123977</v>
      </c>
      <c r="F24" s="31">
        <f t="shared" si="0"/>
        <v>4334.5177245899995</v>
      </c>
      <c r="G24" s="29">
        <f t="shared" si="2"/>
        <v>-61.79209750077425</v>
      </c>
    </row>
    <row r="25" spans="1:7" ht="24" thickBot="1">
      <c r="A25" s="5" t="s">
        <v>23</v>
      </c>
      <c r="B25" s="35">
        <f>B20+B21+B22+B23+B24</f>
        <v>386656.9361217799</v>
      </c>
      <c r="C25" s="36">
        <f>B25*100/B25</f>
        <v>100</v>
      </c>
      <c r="D25" s="39">
        <f>SUM(D20:D24)</f>
        <v>386251.1431413699</v>
      </c>
      <c r="E25" s="40">
        <v>100</v>
      </c>
      <c r="F25" s="41">
        <f t="shared" si="0"/>
        <v>405.792980409984</v>
      </c>
      <c r="G25" s="41">
        <f t="shared" si="2"/>
        <v>0.10505936037099615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1"/>
      <c r="C27" s="1"/>
      <c r="F27" s="37"/>
    </row>
    <row r="28" spans="1:3" ht="21">
      <c r="A28" s="8" t="s">
        <v>25</v>
      </c>
      <c r="B28" s="1"/>
      <c r="C28" s="1"/>
    </row>
    <row r="29" ht="21.75">
      <c r="A29" s="42" t="s">
        <v>33</v>
      </c>
    </row>
    <row r="31" spans="6:7" ht="22.5"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C25" sqref="C25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60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61</v>
      </c>
      <c r="C4" s="51"/>
      <c r="D4" s="50" t="s">
        <v>58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518</v>
      </c>
      <c r="C6" s="21"/>
      <c r="D6" s="22">
        <v>520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1887897</v>
      </c>
      <c r="C7" s="9"/>
      <c r="D7" s="22">
        <v>1873587</v>
      </c>
      <c r="E7" s="27"/>
      <c r="F7" s="28">
        <f>B7-D7</f>
        <v>14310</v>
      </c>
      <c r="G7" s="29"/>
    </row>
    <row r="8" spans="1:7" ht="21">
      <c r="A8" s="26" t="s">
        <v>6</v>
      </c>
      <c r="B8" s="16">
        <v>8574</v>
      </c>
      <c r="C8" s="9"/>
      <c r="D8" s="22">
        <v>8480</v>
      </c>
      <c r="E8" s="27"/>
      <c r="F8" s="28">
        <f>B8-D8</f>
        <v>94</v>
      </c>
      <c r="G8" s="29"/>
    </row>
    <row r="9" spans="1:7" ht="21">
      <c r="A9" s="26" t="s">
        <v>7</v>
      </c>
      <c r="B9" s="17">
        <v>436139.42779725</v>
      </c>
      <c r="C9" s="9"/>
      <c r="D9" s="30">
        <v>427913.69344084006</v>
      </c>
      <c r="E9" s="27"/>
      <c r="F9" s="43">
        <f>B9-D9</f>
        <v>8225.734356409928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44235.04445273</v>
      </c>
      <c r="C12" s="9">
        <f>B12*100/B25</f>
        <v>10.142408971169534</v>
      </c>
      <c r="D12" s="17">
        <v>43209.003803939995</v>
      </c>
      <c r="E12" s="27">
        <f>D12*100/D25</f>
        <v>10.09759782550958</v>
      </c>
      <c r="F12" s="31">
        <f aca="true" t="shared" si="0" ref="F12:F25">B12-D12</f>
        <v>1026.0406487900036</v>
      </c>
      <c r="G12" s="29">
        <f aca="true" t="shared" si="1" ref="G12:G17">F12*100/D12</f>
        <v>2.3745991771660435</v>
      </c>
    </row>
    <row r="13" spans="1:7" ht="21">
      <c r="A13" s="26" t="s">
        <v>11</v>
      </c>
      <c r="B13" s="17">
        <v>19.169760099999994</v>
      </c>
      <c r="C13" s="9">
        <f>B13*100/B25</f>
        <v>0.004395328392202135</v>
      </c>
      <c r="D13" s="17">
        <v>18.04191648</v>
      </c>
      <c r="E13" s="27">
        <f>D13*100/D25</f>
        <v>0.004216251257333118</v>
      </c>
      <c r="F13" s="31">
        <f t="shared" si="0"/>
        <v>1.127843619999993</v>
      </c>
      <c r="G13" s="29">
        <f t="shared" si="1"/>
        <v>6.251240666423886</v>
      </c>
    </row>
    <row r="14" spans="1:7" ht="21">
      <c r="A14" s="26" t="s">
        <v>12</v>
      </c>
      <c r="B14" s="17">
        <v>91870.71604420998</v>
      </c>
      <c r="C14" s="9">
        <f>B14*100/B25</f>
        <v>21.064528952610967</v>
      </c>
      <c r="D14" s="17">
        <v>90902.86176505001</v>
      </c>
      <c r="E14" s="27">
        <f>D14*100/D25</f>
        <v>21.243270116948832</v>
      </c>
      <c r="F14" s="31">
        <f t="shared" si="0"/>
        <v>967.8542791599757</v>
      </c>
      <c r="G14" s="29">
        <f t="shared" si="1"/>
        <v>1.0647126618098317</v>
      </c>
    </row>
    <row r="15" spans="1:7" ht="21">
      <c r="A15" s="26" t="s">
        <v>13</v>
      </c>
      <c r="B15" s="17">
        <v>12478.974798539999</v>
      </c>
      <c r="C15" s="9">
        <f>B15*100/B25</f>
        <v>2.861235192901438</v>
      </c>
      <c r="D15" s="17">
        <v>11687.50498334</v>
      </c>
      <c r="E15" s="27">
        <f>D15*100/D25</f>
        <v>2.7312762275404543</v>
      </c>
      <c r="F15" s="31">
        <f t="shared" si="0"/>
        <v>791.4698151999983</v>
      </c>
      <c r="G15" s="29">
        <f t="shared" si="1"/>
        <v>6.771931360270665</v>
      </c>
    </row>
    <row r="16" spans="1:7" ht="21">
      <c r="A16" s="26" t="s">
        <v>14</v>
      </c>
      <c r="B16" s="17">
        <v>44.69136059</v>
      </c>
      <c r="C16" s="9">
        <f>B16*100/B25</f>
        <v>0.010247035177418347</v>
      </c>
      <c r="D16" s="17">
        <v>220.64770192</v>
      </c>
      <c r="E16" s="27">
        <f>D16*100/D25</f>
        <v>0.051563599226231584</v>
      </c>
      <c r="F16" s="31">
        <f t="shared" si="0"/>
        <v>-175.95634133</v>
      </c>
      <c r="G16" s="29">
        <f t="shared" si="1"/>
        <v>-79.74537681511693</v>
      </c>
    </row>
    <row r="17" spans="1:7" ht="21">
      <c r="A17" s="32" t="s">
        <v>15</v>
      </c>
      <c r="B17" s="17">
        <v>164376.42543832</v>
      </c>
      <c r="C17" s="9">
        <f>B17*100/B25</f>
        <v>37.68896251016441</v>
      </c>
      <c r="D17" s="17">
        <v>150032.69238166002</v>
      </c>
      <c r="E17" s="27">
        <f>D17*100/D25</f>
        <v>35.061437547196036</v>
      </c>
      <c r="F17" s="31">
        <f t="shared" si="0"/>
        <v>14343.733056659985</v>
      </c>
      <c r="G17" s="29">
        <f t="shared" si="1"/>
        <v>9.56040502170803</v>
      </c>
    </row>
    <row r="18" spans="1:7" ht="21">
      <c r="A18" s="26" t="s">
        <v>16</v>
      </c>
      <c r="B18" s="17">
        <v>0</v>
      </c>
      <c r="C18" s="9">
        <f>B18*100/B25</f>
        <v>0</v>
      </c>
      <c r="D18" s="17">
        <v>4523.1494325799995</v>
      </c>
      <c r="E18" s="27">
        <f>D18*100/D25</f>
        <v>1.0570237648179712</v>
      </c>
      <c r="F18" s="31">
        <f t="shared" si="0"/>
        <v>-4523.1494325799995</v>
      </c>
      <c r="G18" s="29">
        <v>0</v>
      </c>
    </row>
    <row r="19" spans="1:7" ht="21">
      <c r="A19" s="26" t="s">
        <v>17</v>
      </c>
      <c r="B19" s="17">
        <v>765.55720147</v>
      </c>
      <c r="C19" s="9">
        <f>B19*100/B25</f>
        <v>0.17553038149266678</v>
      </c>
      <c r="D19" s="17">
        <v>915.13015683</v>
      </c>
      <c r="E19" s="27">
        <f>D19*100/D25</f>
        <v>0.21385858196578575</v>
      </c>
      <c r="F19" s="31">
        <f t="shared" si="0"/>
        <v>-149.57295536000004</v>
      </c>
      <c r="G19" s="29">
        <f aca="true" t="shared" si="2" ref="G19:G25">F19*100/D19</f>
        <v>-16.344446114432397</v>
      </c>
    </row>
    <row r="20" spans="1:7" ht="21">
      <c r="A20" s="26" t="s">
        <v>18</v>
      </c>
      <c r="B20" s="17">
        <v>313790.57905596</v>
      </c>
      <c r="C20" s="9">
        <f>B20*100/B25</f>
        <v>71.94730837190863</v>
      </c>
      <c r="D20" s="17">
        <v>301509.03214180004</v>
      </c>
      <c r="E20" s="27">
        <f>D20*100/D25</f>
        <v>70.46024391446223</v>
      </c>
      <c r="F20" s="31">
        <f t="shared" si="0"/>
        <v>12281.54691415996</v>
      </c>
      <c r="G20" s="29">
        <f t="shared" si="2"/>
        <v>4.0733595365010276</v>
      </c>
    </row>
    <row r="21" spans="1:7" ht="21">
      <c r="A21" s="33" t="s">
        <v>19</v>
      </c>
      <c r="B21" s="17">
        <v>125404.34640844997</v>
      </c>
      <c r="C21" s="9">
        <f>B21*100/B25</f>
        <v>28.75326980615747</v>
      </c>
      <c r="D21" s="17">
        <v>128997.87688571999</v>
      </c>
      <c r="E21" s="27">
        <f>D21*100/D25</f>
        <v>30.14576978092294</v>
      </c>
      <c r="F21" s="31">
        <f t="shared" si="0"/>
        <v>-3593.5304772700183</v>
      </c>
      <c r="G21" s="29">
        <f t="shared" si="2"/>
        <v>-2.785728388734296</v>
      </c>
    </row>
    <row r="22" spans="1:7" ht="21">
      <c r="A22" s="26" t="s">
        <v>20</v>
      </c>
      <c r="B22" s="17">
        <v>16.254686669999998</v>
      </c>
      <c r="C22" s="9">
        <f>B22*100/B25</f>
        <v>0.003726947309424107</v>
      </c>
      <c r="D22" s="17">
        <v>16.18850016</v>
      </c>
      <c r="E22" s="27">
        <f>D22*100/D25</f>
        <v>0.0037831227203384866</v>
      </c>
      <c r="F22" s="31">
        <f t="shared" si="0"/>
        <v>0.06618650999999787</v>
      </c>
      <c r="G22" s="29">
        <f t="shared" si="2"/>
        <v>0.4088489319321714</v>
      </c>
    </row>
    <row r="23" spans="1:7" ht="21">
      <c r="A23" s="26" t="s">
        <v>21</v>
      </c>
      <c r="B23" s="17">
        <v>2372.50452806</v>
      </c>
      <c r="C23" s="9">
        <f>B23*100/B25</f>
        <v>0.5439784566114758</v>
      </c>
      <c r="D23" s="17">
        <v>2586.04422135</v>
      </c>
      <c r="E23" s="27">
        <f>D23*100/D25</f>
        <v>0.604337804793229</v>
      </c>
      <c r="F23" s="31">
        <f t="shared" si="0"/>
        <v>-213.53969328999983</v>
      </c>
      <c r="G23" s="29">
        <f t="shared" si="2"/>
        <v>-8.257387539124336</v>
      </c>
    </row>
    <row r="24" spans="1:7" ht="21.75" thickBot="1">
      <c r="A24" s="34" t="s">
        <v>22</v>
      </c>
      <c r="B24" s="18">
        <v>-5444.256871890001</v>
      </c>
      <c r="C24" s="10">
        <f>B24*100/B25</f>
        <v>-1.2482835819870124</v>
      </c>
      <c r="D24" s="18">
        <v>-5195.448308190002</v>
      </c>
      <c r="E24" s="27">
        <f>D24*100/D25</f>
        <v>-1.214134622898737</v>
      </c>
      <c r="F24" s="31">
        <f t="shared" si="0"/>
        <v>-248.80856369999947</v>
      </c>
      <c r="G24" s="29">
        <f t="shared" si="2"/>
        <v>4.788971979718912</v>
      </c>
    </row>
    <row r="25" spans="1:7" ht="24" thickBot="1">
      <c r="A25" s="5" t="s">
        <v>23</v>
      </c>
      <c r="B25" s="35">
        <f>B20+B21+B22+B23+B24</f>
        <v>436139.42780725</v>
      </c>
      <c r="C25" s="36">
        <f>B25*100/B25</f>
        <v>100</v>
      </c>
      <c r="D25" s="39">
        <f>SUM(D20:D24)</f>
        <v>427913.69344084006</v>
      </c>
      <c r="E25" s="40">
        <v>100</v>
      </c>
      <c r="F25" s="41">
        <f t="shared" si="0"/>
        <v>8225.734366409946</v>
      </c>
      <c r="G25" s="41">
        <f t="shared" si="2"/>
        <v>1.9222881839249135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62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C25" sqref="C25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63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64</v>
      </c>
      <c r="C4" s="51"/>
      <c r="D4" s="50" t="s">
        <v>61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516</v>
      </c>
      <c r="C6" s="21"/>
      <c r="D6" s="22">
        <v>518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1896862</v>
      </c>
      <c r="C7" s="9"/>
      <c r="D7" s="22">
        <v>1887897</v>
      </c>
      <c r="E7" s="27"/>
      <c r="F7" s="28">
        <f>B7-D7</f>
        <v>8965</v>
      </c>
      <c r="G7" s="29"/>
    </row>
    <row r="8" spans="1:7" ht="21">
      <c r="A8" s="26" t="s">
        <v>6</v>
      </c>
      <c r="B8" s="16">
        <v>8601</v>
      </c>
      <c r="C8" s="9"/>
      <c r="D8" s="22">
        <v>8574</v>
      </c>
      <c r="E8" s="27"/>
      <c r="F8" s="28">
        <f>B8-D8</f>
        <v>27</v>
      </c>
      <c r="G8" s="29"/>
    </row>
    <row r="9" spans="1:7" ht="21">
      <c r="A9" s="26" t="s">
        <v>7</v>
      </c>
      <c r="B9" s="17">
        <v>434142.91570962005</v>
      </c>
      <c r="C9" s="9"/>
      <c r="D9" s="30">
        <v>436139.42779725</v>
      </c>
      <c r="E9" s="27"/>
      <c r="F9" s="43">
        <f>B9-D9</f>
        <v>-1996.5120876299334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48108.50138677</v>
      </c>
      <c r="C12" s="9">
        <f>B12*100/B25</f>
        <v>11.08125910753033</v>
      </c>
      <c r="D12" s="17">
        <v>44235.04445273</v>
      </c>
      <c r="E12" s="27">
        <f>D12*100/D25</f>
        <v>10.142408971169534</v>
      </c>
      <c r="F12" s="31">
        <f aca="true" t="shared" si="0" ref="F12:F25">B12-D12</f>
        <v>3873.456934040005</v>
      </c>
      <c r="G12" s="29">
        <f aca="true" t="shared" si="1" ref="G12:G17">F12*100/D12</f>
        <v>8.756534512312333</v>
      </c>
    </row>
    <row r="13" spans="1:7" ht="21">
      <c r="A13" s="26" t="s">
        <v>11</v>
      </c>
      <c r="B13" s="17">
        <v>19.322436220000004</v>
      </c>
      <c r="C13" s="9">
        <f>B13*100/B25</f>
        <v>0.004450708630916362</v>
      </c>
      <c r="D13" s="17">
        <v>19.169760099999994</v>
      </c>
      <c r="E13" s="27">
        <f>D13*100/D25</f>
        <v>0.004395328392202135</v>
      </c>
      <c r="F13" s="31">
        <f t="shared" si="0"/>
        <v>0.15267612000000952</v>
      </c>
      <c r="G13" s="29">
        <f t="shared" si="1"/>
        <v>0.7964425178174742</v>
      </c>
    </row>
    <row r="14" spans="1:7" ht="21">
      <c r="A14" s="26" t="s">
        <v>12</v>
      </c>
      <c r="B14" s="17">
        <v>92248.47185629001</v>
      </c>
      <c r="C14" s="9">
        <f>B14*100/B25</f>
        <v>21.24841118402382</v>
      </c>
      <c r="D14" s="17">
        <v>91870.71604420998</v>
      </c>
      <c r="E14" s="27">
        <f>D14*100/D25</f>
        <v>21.064528952610967</v>
      </c>
      <c r="F14" s="31">
        <f t="shared" si="0"/>
        <v>377.75581208002404</v>
      </c>
      <c r="G14" s="29">
        <f t="shared" si="1"/>
        <v>0.41118196128812207</v>
      </c>
    </row>
    <row r="15" spans="1:7" ht="21">
      <c r="A15" s="26" t="s">
        <v>13</v>
      </c>
      <c r="B15" s="17">
        <v>13131.64438408</v>
      </c>
      <c r="C15" s="9">
        <f>B15*100/B25</f>
        <v>3.0247284727924026</v>
      </c>
      <c r="D15" s="17">
        <v>12478.974798539999</v>
      </c>
      <c r="E15" s="27">
        <f>D15*100/D25</f>
        <v>2.861235192901438</v>
      </c>
      <c r="F15" s="31">
        <f t="shared" si="0"/>
        <v>652.6695855400012</v>
      </c>
      <c r="G15" s="29">
        <f t="shared" si="1"/>
        <v>5.230153887452048</v>
      </c>
    </row>
    <row r="16" spans="1:7" ht="21">
      <c r="A16" s="26" t="s">
        <v>14</v>
      </c>
      <c r="B16" s="17">
        <v>53.17548291999999</v>
      </c>
      <c r="C16" s="9">
        <f>B16*100/B25</f>
        <v>0.01224838204098828</v>
      </c>
      <c r="D16" s="17">
        <v>44.69136059</v>
      </c>
      <c r="E16" s="27">
        <f>D16*100/D25</f>
        <v>0.010247035177418347</v>
      </c>
      <c r="F16" s="31">
        <f t="shared" si="0"/>
        <v>8.484122329999991</v>
      </c>
      <c r="G16" s="29">
        <f t="shared" si="1"/>
        <v>18.983808543744296</v>
      </c>
    </row>
    <row r="17" spans="1:7" ht="21">
      <c r="A17" s="32" t="s">
        <v>15</v>
      </c>
      <c r="B17" s="17">
        <v>169786.70084203</v>
      </c>
      <c r="C17" s="9">
        <f>B17*100/B25</f>
        <v>39.10848126233003</v>
      </c>
      <c r="D17" s="17">
        <v>164376.42543832</v>
      </c>
      <c r="E17" s="27">
        <f>D17*100/D25</f>
        <v>37.68896251016441</v>
      </c>
      <c r="F17" s="31">
        <f t="shared" si="0"/>
        <v>5410.275403709995</v>
      </c>
      <c r="G17" s="29">
        <f t="shared" si="1"/>
        <v>3.291393756302437</v>
      </c>
    </row>
    <row r="18" spans="1:7" ht="21">
      <c r="A18" s="26" t="s">
        <v>16</v>
      </c>
      <c r="B18" s="17">
        <v>4.02040974</v>
      </c>
      <c r="C18" s="9">
        <f>B18*100/B25</f>
        <v>0.0009260567418055217</v>
      </c>
      <c r="D18" s="17">
        <v>0</v>
      </c>
      <c r="E18" s="27">
        <f>D18*100/D25</f>
        <v>0</v>
      </c>
      <c r="F18" s="31">
        <f t="shared" si="0"/>
        <v>4.02040974</v>
      </c>
      <c r="G18" s="29">
        <v>0</v>
      </c>
    </row>
    <row r="19" spans="1:7" ht="21">
      <c r="A19" s="26" t="s">
        <v>17</v>
      </c>
      <c r="B19" s="17">
        <v>858.4581801400001</v>
      </c>
      <c r="C19" s="9">
        <f>B19*100/B25</f>
        <v>0.19773630965204708</v>
      </c>
      <c r="D19" s="17">
        <v>765.55720147</v>
      </c>
      <c r="E19" s="27">
        <f>D19*100/D25</f>
        <v>0.17553038149266678</v>
      </c>
      <c r="F19" s="31">
        <f t="shared" si="0"/>
        <v>92.90097867000009</v>
      </c>
      <c r="G19" s="29">
        <f aca="true" t="shared" si="2" ref="G19:G25">F19*100/D19</f>
        <v>12.135079977252438</v>
      </c>
    </row>
    <row r="20" spans="1:7" ht="21">
      <c r="A20" s="26" t="s">
        <v>18</v>
      </c>
      <c r="B20" s="17">
        <v>324210.29497819</v>
      </c>
      <c r="C20" s="9">
        <f>B20*100/B25</f>
        <v>74.67824148374233</v>
      </c>
      <c r="D20" s="17">
        <v>313790.57905596</v>
      </c>
      <c r="E20" s="27">
        <f>D20*100/D25</f>
        <v>71.94730837190863</v>
      </c>
      <c r="F20" s="31">
        <f t="shared" si="0"/>
        <v>10419.715922229982</v>
      </c>
      <c r="G20" s="29">
        <f t="shared" si="2"/>
        <v>3.3205955237973463</v>
      </c>
    </row>
    <row r="21" spans="1:7" ht="21">
      <c r="A21" s="33" t="s">
        <v>19</v>
      </c>
      <c r="B21" s="17">
        <v>114160.6896431</v>
      </c>
      <c r="C21" s="9">
        <f>B21*100/B25</f>
        <v>26.295647242452596</v>
      </c>
      <c r="D21" s="17">
        <v>125404.34640844997</v>
      </c>
      <c r="E21" s="27">
        <f>D21*100/D25</f>
        <v>28.75326980615747</v>
      </c>
      <c r="F21" s="31">
        <f t="shared" si="0"/>
        <v>-11243.656765349966</v>
      </c>
      <c r="G21" s="29">
        <f t="shared" si="2"/>
        <v>-8.96592270313236</v>
      </c>
    </row>
    <row r="22" spans="1:7" ht="21">
      <c r="A22" s="26" t="s">
        <v>20</v>
      </c>
      <c r="B22" s="17">
        <v>16.34362254</v>
      </c>
      <c r="C22" s="9">
        <f>B22*100/B25</f>
        <v>0.0037645719758632574</v>
      </c>
      <c r="D22" s="17">
        <v>16.254686669999998</v>
      </c>
      <c r="E22" s="27">
        <f>D22*100/D25</f>
        <v>0.003726947309424107</v>
      </c>
      <c r="F22" s="31">
        <f t="shared" si="0"/>
        <v>0.08893587000000025</v>
      </c>
      <c r="G22" s="29">
        <f t="shared" si="2"/>
        <v>0.5471398606787187</v>
      </c>
    </row>
    <row r="23" spans="1:7" ht="21">
      <c r="A23" s="26" t="s">
        <v>21</v>
      </c>
      <c r="B23" s="17">
        <v>3213.3213810300003</v>
      </c>
      <c r="C23" s="9">
        <f>B23*100/B25</f>
        <v>0.7401529000600474</v>
      </c>
      <c r="D23" s="17">
        <v>2372.50452806</v>
      </c>
      <c r="E23" s="27">
        <f>D23*100/D25</f>
        <v>0.5439784566114758</v>
      </c>
      <c r="F23" s="31">
        <f t="shared" si="0"/>
        <v>840.8168529700001</v>
      </c>
      <c r="G23" s="29">
        <f t="shared" si="2"/>
        <v>35.44005261214558</v>
      </c>
    </row>
    <row r="24" spans="1:7" ht="21.75" thickBot="1">
      <c r="A24" s="34" t="s">
        <v>22</v>
      </c>
      <c r="B24" s="18">
        <v>-7457.733915239999</v>
      </c>
      <c r="C24" s="10">
        <f>B24*100/B25</f>
        <v>-1.7178061982308526</v>
      </c>
      <c r="D24" s="18">
        <v>-5444.256871890001</v>
      </c>
      <c r="E24" s="27">
        <f>D24*100/D25</f>
        <v>-1.2482835819870124</v>
      </c>
      <c r="F24" s="31">
        <f t="shared" si="0"/>
        <v>-2013.477043349998</v>
      </c>
      <c r="G24" s="29">
        <f t="shared" si="2"/>
        <v>36.983505567969445</v>
      </c>
    </row>
    <row r="25" spans="1:7" ht="24" thickBot="1">
      <c r="A25" s="5" t="s">
        <v>23</v>
      </c>
      <c r="B25" s="35">
        <f>B20+B21+B22+B23+B24</f>
        <v>434142.91570962005</v>
      </c>
      <c r="C25" s="36">
        <f>B25*100/B25</f>
        <v>100</v>
      </c>
      <c r="D25" s="39">
        <f>SUM(D20:D24)</f>
        <v>436139.42780725</v>
      </c>
      <c r="E25" s="40">
        <v>100</v>
      </c>
      <c r="F25" s="41">
        <f t="shared" si="0"/>
        <v>-1996.5120976299513</v>
      </c>
      <c r="G25" s="41">
        <f t="shared" si="2"/>
        <v>-0.4577692293649501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65</v>
      </c>
      <c r="B29" s="45"/>
      <c r="C29" s="47"/>
      <c r="F29" s="37"/>
    </row>
    <row r="30" spans="1:3" ht="20.25">
      <c r="A30" s="45" t="s">
        <v>66</v>
      </c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67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68</v>
      </c>
      <c r="C4" s="51"/>
      <c r="D4" s="50" t="s">
        <v>64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515</v>
      </c>
      <c r="C6" s="21"/>
      <c r="D6" s="22">
        <v>516</v>
      </c>
      <c r="E6" s="23"/>
      <c r="F6" s="24">
        <v>-1</v>
      </c>
      <c r="G6" s="25"/>
    </row>
    <row r="7" spans="1:7" ht="21">
      <c r="A7" s="26" t="s">
        <v>5</v>
      </c>
      <c r="B7" s="16">
        <v>1903163</v>
      </c>
      <c r="C7" s="9"/>
      <c r="D7" s="22">
        <v>1896862</v>
      </c>
      <c r="E7" s="27"/>
      <c r="F7" s="28">
        <v>6301</v>
      </c>
      <c r="G7" s="29"/>
    </row>
    <row r="8" spans="1:7" ht="21">
      <c r="A8" s="26" t="s">
        <v>6</v>
      </c>
      <c r="B8" s="16">
        <v>8637</v>
      </c>
      <c r="C8" s="9"/>
      <c r="D8" s="22">
        <v>8601</v>
      </c>
      <c r="E8" s="27"/>
      <c r="F8" s="28">
        <v>36</v>
      </c>
      <c r="G8" s="29"/>
    </row>
    <row r="9" spans="1:7" ht="21">
      <c r="A9" s="26" t="s">
        <v>7</v>
      </c>
      <c r="B9" s="17">
        <v>432944.4043771399</v>
      </c>
      <c r="C9" s="9"/>
      <c r="D9" s="30">
        <v>434142.91570962005</v>
      </c>
      <c r="E9" s="27"/>
      <c r="F9" s="43">
        <v>-1198.5113324801787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48888.30527972</v>
      </c>
      <c r="C12" s="9">
        <v>11.29205153951664</v>
      </c>
      <c r="D12" s="17">
        <v>48108.50138677</v>
      </c>
      <c r="E12" s="27">
        <v>11.08125910753033</v>
      </c>
      <c r="F12" s="31">
        <v>779.8038929499962</v>
      </c>
      <c r="G12" s="29">
        <v>1.6209274254476047</v>
      </c>
    </row>
    <row r="13" spans="1:7" ht="21">
      <c r="A13" s="26" t="s">
        <v>11</v>
      </c>
      <c r="B13" s="17">
        <v>17.723637339999996</v>
      </c>
      <c r="C13" s="9">
        <v>0.004093744407090395</v>
      </c>
      <c r="D13" s="17">
        <v>19.322436220000004</v>
      </c>
      <c r="E13" s="27">
        <v>0.004450708630916362</v>
      </c>
      <c r="F13" s="31">
        <v>-1.5987988800000075</v>
      </c>
      <c r="G13" s="29">
        <v>-8.274313144556505</v>
      </c>
    </row>
    <row r="14" spans="1:7" ht="21">
      <c r="A14" s="26" t="s">
        <v>12</v>
      </c>
      <c r="B14" s="17">
        <v>92469.67481312001</v>
      </c>
      <c r="C14" s="9">
        <v>21.358325428908696</v>
      </c>
      <c r="D14" s="17">
        <v>92248.47185629001</v>
      </c>
      <c r="E14" s="27">
        <v>21.24841118402382</v>
      </c>
      <c r="F14" s="31">
        <v>221.20295683000586</v>
      </c>
      <c r="G14" s="29">
        <v>0.23979037525370456</v>
      </c>
    </row>
    <row r="15" spans="1:7" ht="21">
      <c r="A15" s="26" t="s">
        <v>13</v>
      </c>
      <c r="B15" s="17">
        <v>12898.61163639</v>
      </c>
      <c r="C15" s="9">
        <v>2.979276670626271</v>
      </c>
      <c r="D15" s="17">
        <v>13131.64438408</v>
      </c>
      <c r="E15" s="27">
        <v>3.0247284727924026</v>
      </c>
      <c r="F15" s="31">
        <v>-233.03274769000018</v>
      </c>
      <c r="G15" s="29">
        <v>-1.77458923554551</v>
      </c>
    </row>
    <row r="16" spans="1:7" ht="21">
      <c r="A16" s="26" t="s">
        <v>14</v>
      </c>
      <c r="B16" s="17">
        <v>47.8947742</v>
      </c>
      <c r="C16" s="9">
        <v>0.011062569169569084</v>
      </c>
      <c r="D16" s="17">
        <v>53.17548291999999</v>
      </c>
      <c r="E16" s="27">
        <v>0.01224838204098828</v>
      </c>
      <c r="F16" s="31">
        <v>-5.280708719999993</v>
      </c>
      <c r="G16" s="29">
        <v>-9.930720757053717</v>
      </c>
    </row>
    <row r="17" spans="1:7" ht="21">
      <c r="A17" s="32" t="s">
        <v>15</v>
      </c>
      <c r="B17" s="17">
        <v>173001.75759165004</v>
      </c>
      <c r="C17" s="9">
        <v>39.95934716849864</v>
      </c>
      <c r="D17" s="17">
        <v>169786.70084203</v>
      </c>
      <c r="E17" s="27">
        <v>39.10848126233003</v>
      </c>
      <c r="F17" s="31">
        <v>3215.0567496200383</v>
      </c>
      <c r="G17" s="29">
        <v>1.893585736500844</v>
      </c>
    </row>
    <row r="18" spans="1:7" ht="21">
      <c r="A18" s="26" t="s">
        <v>16</v>
      </c>
      <c r="B18" s="17">
        <v>3.02001478</v>
      </c>
      <c r="C18" s="9">
        <v>0.0006975525608986158</v>
      </c>
      <c r="D18" s="17">
        <v>4.02040974</v>
      </c>
      <c r="E18" s="27">
        <v>0.0009260567418055217</v>
      </c>
      <c r="F18" s="31">
        <v>-1.00039496</v>
      </c>
      <c r="G18" s="29">
        <v>-24.882910566225025</v>
      </c>
    </row>
    <row r="19" spans="1:7" ht="21">
      <c r="A19" s="26" t="s">
        <v>17</v>
      </c>
      <c r="B19" s="17">
        <v>1705.94959971</v>
      </c>
      <c r="C19" s="9">
        <v>0.39403433384576986</v>
      </c>
      <c r="D19" s="17">
        <v>858.4581801400001</v>
      </c>
      <c r="E19" s="27">
        <v>0.19773630965204708</v>
      </c>
      <c r="F19" s="31">
        <v>847.49141957</v>
      </c>
      <c r="G19" s="29">
        <v>98.72250497185412</v>
      </c>
    </row>
    <row r="20" spans="1:7" ht="21">
      <c r="A20" s="26" t="s">
        <v>18</v>
      </c>
      <c r="B20" s="17">
        <v>329032.93734691007</v>
      </c>
      <c r="C20" s="9">
        <v>75.99888900753358</v>
      </c>
      <c r="D20" s="17">
        <v>324210.29497819</v>
      </c>
      <c r="E20" s="27">
        <v>74.67824148374233</v>
      </c>
      <c r="F20" s="31">
        <v>4822.642368720088</v>
      </c>
      <c r="G20" s="29">
        <v>1.4875043894101243</v>
      </c>
    </row>
    <row r="21" spans="1:7" ht="21">
      <c r="A21" s="33" t="s">
        <v>19</v>
      </c>
      <c r="B21" s="17">
        <v>108034.15412210001</v>
      </c>
      <c r="C21" s="9">
        <v>24.953354987350963</v>
      </c>
      <c r="D21" s="17">
        <v>114160.6896431</v>
      </c>
      <c r="E21" s="27">
        <v>26.295647242452596</v>
      </c>
      <c r="F21" s="31">
        <v>-6126.535520999998</v>
      </c>
      <c r="G21" s="29">
        <v>-5.366589445240174</v>
      </c>
    </row>
    <row r="22" spans="1:7" ht="21">
      <c r="A22" s="26" t="s">
        <v>20</v>
      </c>
      <c r="B22" s="17">
        <v>16.37229554</v>
      </c>
      <c r="C22" s="9">
        <v>0.003781616155440136</v>
      </c>
      <c r="D22" s="17">
        <v>16.34362254</v>
      </c>
      <c r="E22" s="27">
        <v>0.0037645719758632574</v>
      </c>
      <c r="F22" s="31">
        <v>0.02867300000000128</v>
      </c>
      <c r="G22" s="29">
        <v>0.17543846188215556</v>
      </c>
    </row>
    <row r="23" spans="1:7" ht="21">
      <c r="A23" s="26" t="s">
        <v>21</v>
      </c>
      <c r="B23" s="17">
        <v>2957.967146650001</v>
      </c>
      <c r="C23" s="9">
        <v>0.6832210133089746</v>
      </c>
      <c r="D23" s="17">
        <v>3213.3213810300003</v>
      </c>
      <c r="E23" s="27">
        <v>0.7401529000600474</v>
      </c>
      <c r="F23" s="31">
        <v>-255.35423437999953</v>
      </c>
      <c r="G23" s="29">
        <v>-7.946738097455665</v>
      </c>
    </row>
    <row r="24" spans="1:7" ht="21.75" thickBot="1">
      <c r="A24" s="34" t="s">
        <v>22</v>
      </c>
      <c r="B24" s="18">
        <v>-7097.02653406</v>
      </c>
      <c r="C24" s="10">
        <v>-1.6392466243489645</v>
      </c>
      <c r="D24" s="18">
        <v>-7457.733915239999</v>
      </c>
      <c r="E24" s="27">
        <v>-1.7178061982308526</v>
      </c>
      <c r="F24" s="31">
        <v>360.7073811799992</v>
      </c>
      <c r="G24" s="29">
        <v>-4.836688802249808</v>
      </c>
    </row>
    <row r="25" spans="1:7" ht="24" thickBot="1">
      <c r="A25" s="5" t="s">
        <v>23</v>
      </c>
      <c r="B25" s="35">
        <f>B20+B21+B22+B23+B24</f>
        <v>432944.4043771401</v>
      </c>
      <c r="C25" s="36">
        <f>B25*100/B25</f>
        <v>100</v>
      </c>
      <c r="D25" s="39">
        <f>SUM(D20:D24)</f>
        <v>434142.91570962005</v>
      </c>
      <c r="E25" s="40">
        <v>100</v>
      </c>
      <c r="F25" s="41">
        <f>B25-D25</f>
        <v>-1198.5113324799458</v>
      </c>
      <c r="G25" s="41">
        <f>F25*100/D25</f>
        <v>-0.27606377741323773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69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tabSelected="1" zoomScale="75" zoomScaleNormal="75" workbookViewId="0" topLeftCell="A1">
      <selection activeCell="A6" sqref="A6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70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71</v>
      </c>
      <c r="C4" s="51"/>
      <c r="D4" s="50" t="s">
        <v>68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513</v>
      </c>
      <c r="C6" s="21"/>
      <c r="D6" s="22">
        <v>515</v>
      </c>
      <c r="E6" s="23"/>
      <c r="F6" s="24">
        <v>-2</v>
      </c>
      <c r="G6" s="25"/>
    </row>
    <row r="7" spans="1:7" ht="21">
      <c r="A7" s="26" t="s">
        <v>5</v>
      </c>
      <c r="B7" s="16">
        <v>1923034</v>
      </c>
      <c r="C7" s="9"/>
      <c r="D7" s="22">
        <v>1903163</v>
      </c>
      <c r="E7" s="27"/>
      <c r="F7" s="28">
        <v>19871</v>
      </c>
      <c r="G7" s="29"/>
    </row>
    <row r="8" spans="1:7" ht="21">
      <c r="A8" s="26" t="s">
        <v>6</v>
      </c>
      <c r="B8" s="16">
        <v>8692</v>
      </c>
      <c r="C8" s="9"/>
      <c r="D8" s="22">
        <v>8637</v>
      </c>
      <c r="E8" s="27"/>
      <c r="F8" s="28">
        <v>55</v>
      </c>
      <c r="G8" s="29"/>
    </row>
    <row r="9" spans="1:7" ht="21">
      <c r="A9" s="26" t="s">
        <v>7</v>
      </c>
      <c r="B9" s="17">
        <v>441720.25957247015</v>
      </c>
      <c r="C9" s="9"/>
      <c r="D9" s="30">
        <v>432944.4043771399</v>
      </c>
      <c r="E9" s="27"/>
      <c r="F9" s="43">
        <v>8775.855195330281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50449.48475228</v>
      </c>
      <c r="C12" s="9">
        <v>11.421138980835694</v>
      </c>
      <c r="D12" s="17">
        <v>48888.30527972</v>
      </c>
      <c r="E12" s="27">
        <v>11.29205153951664</v>
      </c>
      <c r="F12" s="31">
        <v>1561.1794725599975</v>
      </c>
      <c r="G12" s="29">
        <v>3.193359769023556</v>
      </c>
    </row>
    <row r="13" spans="1:7" ht="21">
      <c r="A13" s="26" t="s">
        <v>11</v>
      </c>
      <c r="B13" s="17">
        <v>19.47129216</v>
      </c>
      <c r="C13" s="9">
        <v>0.004408059566669134</v>
      </c>
      <c r="D13" s="17">
        <v>17.723637339999996</v>
      </c>
      <c r="E13" s="27">
        <v>0.004093744407090395</v>
      </c>
      <c r="F13" s="31">
        <v>1.7476548200000046</v>
      </c>
      <c r="G13" s="29">
        <v>9.860587792866705</v>
      </c>
    </row>
    <row r="14" spans="1:7" ht="21">
      <c r="A14" s="26" t="s">
        <v>12</v>
      </c>
      <c r="B14" s="17">
        <v>94123.89028282001</v>
      </c>
      <c r="C14" s="9">
        <v>21.308483874821626</v>
      </c>
      <c r="D14" s="17">
        <v>92469.67481312001</v>
      </c>
      <c r="E14" s="27">
        <v>21.358325428908696</v>
      </c>
      <c r="F14" s="31">
        <v>1654.2154696999933</v>
      </c>
      <c r="G14" s="29">
        <v>1.788927530072038</v>
      </c>
    </row>
    <row r="15" spans="1:7" ht="21">
      <c r="A15" s="26" t="s">
        <v>13</v>
      </c>
      <c r="B15" s="17">
        <v>12813.07442306</v>
      </c>
      <c r="C15" s="9">
        <v>2.900721473690487</v>
      </c>
      <c r="D15" s="17">
        <v>12898.61163639</v>
      </c>
      <c r="E15" s="27">
        <v>2.979276670626271</v>
      </c>
      <c r="F15" s="31">
        <v>-85.53721333000067</v>
      </c>
      <c r="G15" s="29">
        <v>-0.6631505447352193</v>
      </c>
    </row>
    <row r="16" spans="1:7" ht="21">
      <c r="A16" s="26" t="s">
        <v>14</v>
      </c>
      <c r="B16" s="17">
        <v>45.37233019999999</v>
      </c>
      <c r="C16" s="9">
        <v>0.01027173402549268</v>
      </c>
      <c r="D16" s="17">
        <v>47.8947742</v>
      </c>
      <c r="E16" s="27">
        <v>0.011062569169569084</v>
      </c>
      <c r="F16" s="31">
        <v>-2.5224440000000072</v>
      </c>
      <c r="G16" s="29">
        <v>-5.266637210704309</v>
      </c>
    </row>
    <row r="17" spans="1:7" ht="21">
      <c r="A17" s="32" t="s">
        <v>15</v>
      </c>
      <c r="B17" s="17">
        <v>183220.28939078</v>
      </c>
      <c r="C17" s="9">
        <v>41.47880596830996</v>
      </c>
      <c r="D17" s="17">
        <v>173001.75759165004</v>
      </c>
      <c r="E17" s="27">
        <v>39.95934716849864</v>
      </c>
      <c r="F17" s="31">
        <v>10218.531799129967</v>
      </c>
      <c r="G17" s="29">
        <v>5.906605771745736</v>
      </c>
    </row>
    <row r="18" spans="1:7" ht="21">
      <c r="A18" s="26" t="s">
        <v>16</v>
      </c>
      <c r="B18" s="17">
        <v>3.08417743</v>
      </c>
      <c r="C18" s="9">
        <v>0.0006982196001118666</v>
      </c>
      <c r="D18" s="17">
        <v>3.02001478</v>
      </c>
      <c r="E18" s="27">
        <v>0.0006975525608986158</v>
      </c>
      <c r="F18" s="31">
        <v>0.0641626500000001</v>
      </c>
      <c r="G18" s="29">
        <v>2.124580661820473</v>
      </c>
    </row>
    <row r="19" spans="1:7" ht="21">
      <c r="A19" s="26" t="s">
        <v>17</v>
      </c>
      <c r="B19" s="17">
        <v>2044.79766325</v>
      </c>
      <c r="C19" s="9">
        <v>0.46291688437136846</v>
      </c>
      <c r="D19" s="17">
        <v>1705.94959971</v>
      </c>
      <c r="E19" s="27">
        <v>0.39403433384576986</v>
      </c>
      <c r="F19" s="31">
        <v>338.8480635399999</v>
      </c>
      <c r="G19" s="29">
        <v>19.862724174125763</v>
      </c>
    </row>
    <row r="20" spans="1:7" ht="21">
      <c r="A20" s="26" t="s">
        <v>18</v>
      </c>
      <c r="B20" s="17">
        <v>342719.46431198006</v>
      </c>
      <c r="C20" s="9">
        <v>77.58744519522143</v>
      </c>
      <c r="D20" s="17">
        <v>329032.93734691007</v>
      </c>
      <c r="E20" s="27">
        <v>75.99888900753358</v>
      </c>
      <c r="F20" s="31">
        <v>13686.526965069992</v>
      </c>
      <c r="G20" s="29">
        <v>4.159622156805488</v>
      </c>
    </row>
    <row r="21" spans="1:7" ht="21">
      <c r="A21" s="33" t="s">
        <v>19</v>
      </c>
      <c r="B21" s="17">
        <v>99062.23419466002</v>
      </c>
      <c r="C21" s="9">
        <v>22.426463819101226</v>
      </c>
      <c r="D21" s="17">
        <v>108034.15412210001</v>
      </c>
      <c r="E21" s="27">
        <v>24.953354987350963</v>
      </c>
      <c r="F21" s="31">
        <v>-8971.919927439987</v>
      </c>
      <c r="G21" s="29">
        <v>-8.304706970075353</v>
      </c>
    </row>
    <row r="22" spans="1:7" ht="21">
      <c r="A22" s="26" t="s">
        <v>20</v>
      </c>
      <c r="B22" s="17">
        <v>16.416552430000003</v>
      </c>
      <c r="C22" s="9">
        <v>0.003716504297513809</v>
      </c>
      <c r="D22" s="17">
        <v>16.37229554</v>
      </c>
      <c r="E22" s="27">
        <v>0.003781616155440136</v>
      </c>
      <c r="F22" s="31">
        <v>0.044256890000003324</v>
      </c>
      <c r="G22" s="29">
        <v>0.2703157287374702</v>
      </c>
    </row>
    <row r="23" spans="1:7" ht="21">
      <c r="A23" s="26" t="s">
        <v>21</v>
      </c>
      <c r="B23" s="17">
        <v>3127.32714575</v>
      </c>
      <c r="C23" s="9">
        <v>0.7079881617331433</v>
      </c>
      <c r="D23" s="17">
        <v>2957.967146650001</v>
      </c>
      <c r="E23" s="27">
        <v>0.6832210133089746</v>
      </c>
      <c r="F23" s="31">
        <v>169.3599990999992</v>
      </c>
      <c r="G23" s="29">
        <v>5.725553757140447</v>
      </c>
    </row>
    <row r="24" spans="1:7" ht="21.75" thickBot="1">
      <c r="A24" s="34" t="s">
        <v>22</v>
      </c>
      <c r="B24" s="18">
        <v>-3205.18263235</v>
      </c>
      <c r="C24" s="10">
        <v>-0.7256136803533113</v>
      </c>
      <c r="D24" s="18">
        <v>-7097.02653406</v>
      </c>
      <c r="E24" s="27">
        <v>-1.6392466243489645</v>
      </c>
      <c r="F24" s="31">
        <v>3891.84390171</v>
      </c>
      <c r="G24" s="29">
        <v>-54.83766874806357</v>
      </c>
    </row>
    <row r="25" spans="1:7" ht="24" thickBot="1">
      <c r="A25" s="5" t="s">
        <v>23</v>
      </c>
      <c r="B25" s="35">
        <f>B20+B21+B22+B23+B24</f>
        <v>441720.2595724701</v>
      </c>
      <c r="C25" s="36">
        <f>B25*100/B25</f>
        <v>100</v>
      </c>
      <c r="D25" s="39">
        <f>SUM(D20:D24)</f>
        <v>432944.4043771401</v>
      </c>
      <c r="E25" s="40">
        <v>100</v>
      </c>
      <c r="F25" s="41">
        <f>B25-D25</f>
        <v>8775.85519532999</v>
      </c>
      <c r="G25" s="41">
        <f>F25*100/D25</f>
        <v>2.0270166577058464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72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C16" sqref="C16"/>
    </sheetView>
  </sheetViews>
  <sheetFormatPr defaultColWidth="9.140625" defaultRowHeight="21.75"/>
  <cols>
    <col min="2" max="2" width="11.00390625" style="13" customWidth="1"/>
    <col min="3" max="3" width="9.140625" style="14" customWidth="1"/>
  </cols>
  <sheetData>
    <row r="2" spans="1:3" ht="21.75">
      <c r="A2" t="s">
        <v>26</v>
      </c>
      <c r="B2" s="13" t="s">
        <v>28</v>
      </c>
      <c r="C2" s="14" t="s">
        <v>27</v>
      </c>
    </row>
    <row r="3" spans="1:3" ht="21.75">
      <c r="A3" s="12">
        <v>18233</v>
      </c>
      <c r="B3" s="13">
        <f>'ธ.ค49'!B9</f>
        <v>386656.93612178</v>
      </c>
      <c r="C3" s="14">
        <f>'ธ.ค49'!B6</f>
        <v>524</v>
      </c>
    </row>
    <row r="4" spans="1:3" ht="21.75">
      <c r="A4" s="12">
        <v>237410</v>
      </c>
      <c r="B4" s="13">
        <f>'ม.ค.'!B9</f>
        <v>385846.21702615</v>
      </c>
      <c r="C4" s="14">
        <f>'ม.ค.'!B6</f>
        <v>529</v>
      </c>
    </row>
    <row r="5" spans="1:3" ht="21.75">
      <c r="A5" s="12">
        <v>237441</v>
      </c>
      <c r="B5" s="13">
        <f>'ก.พ'!B9</f>
        <v>392061.3311003601</v>
      </c>
      <c r="C5" s="14">
        <f>'ก.พ'!B6</f>
        <v>528</v>
      </c>
    </row>
    <row r="6" spans="1:3" ht="21.75">
      <c r="A6" s="12">
        <v>237469</v>
      </c>
      <c r="B6" s="13">
        <f>'มี.ค'!B9</f>
        <v>400759.76848212996</v>
      </c>
      <c r="C6" s="14">
        <f>'มี.ค'!B6</f>
        <v>526</v>
      </c>
    </row>
    <row r="7" spans="1:3" ht="21.75">
      <c r="A7" s="12">
        <v>237500</v>
      </c>
      <c r="B7" s="13">
        <f>'เม.ย'!B9</f>
        <v>408435.3062694</v>
      </c>
      <c r="C7" s="14">
        <f>'เม.ย'!B6</f>
        <v>526</v>
      </c>
    </row>
    <row r="8" spans="1:3" ht="21.75">
      <c r="A8" s="12">
        <v>237530</v>
      </c>
      <c r="B8" s="13">
        <f>'พ.ค'!B9</f>
        <v>416273.32463826</v>
      </c>
      <c r="C8" s="14">
        <f>'พ.ค'!B6</f>
        <v>524</v>
      </c>
    </row>
    <row r="9" spans="1:3" ht="21.75">
      <c r="A9" s="12">
        <v>237561</v>
      </c>
      <c r="B9" s="38">
        <f>'มิ.ย'!B9</f>
        <v>420034.42768036</v>
      </c>
      <c r="C9" s="14">
        <f>'มิ.ย'!B6</f>
        <v>523</v>
      </c>
    </row>
    <row r="10" spans="1:3" ht="21.75">
      <c r="A10" s="12">
        <v>237591</v>
      </c>
      <c r="B10" s="13">
        <f>'ก.ค'!B9</f>
        <v>425988.43929756</v>
      </c>
      <c r="C10" s="14">
        <f>'ก.ค'!B6</f>
        <v>523</v>
      </c>
    </row>
    <row r="11" spans="1:3" ht="21.75">
      <c r="A11" s="12">
        <v>237622</v>
      </c>
      <c r="B11" s="13">
        <f>'ส.ค'!B9</f>
        <v>427913.69344084006</v>
      </c>
      <c r="C11" s="14">
        <f>'ส.ค'!B6</f>
        <v>520</v>
      </c>
    </row>
    <row r="12" spans="1:3" ht="21.75">
      <c r="A12" s="12">
        <v>237653</v>
      </c>
      <c r="B12" s="13">
        <f>'ก.ย'!B9</f>
        <v>436139.42779725</v>
      </c>
      <c r="C12" s="14">
        <f>'ก.ย'!B6</f>
        <v>518</v>
      </c>
    </row>
    <row r="13" spans="1:3" ht="21.75">
      <c r="A13" s="12">
        <v>237683</v>
      </c>
      <c r="B13" s="13">
        <f>'ต.ค'!B9</f>
        <v>434142.91570962005</v>
      </c>
      <c r="C13" s="14">
        <f>'ต.ค'!B6</f>
        <v>516</v>
      </c>
    </row>
    <row r="14" spans="1:3" ht="21.75">
      <c r="A14" s="12">
        <v>237714</v>
      </c>
      <c r="B14" s="13">
        <f>'พ.ย'!B9</f>
        <v>432944.4043771399</v>
      </c>
      <c r="C14" s="14">
        <f>'พ.ย'!B6</f>
        <v>515</v>
      </c>
    </row>
    <row r="15" spans="1:3" ht="21.75">
      <c r="A15" s="12">
        <v>237744</v>
      </c>
      <c r="B15" s="13">
        <f>'ธ.ค50'!B9</f>
        <v>441720.25957247015</v>
      </c>
      <c r="C15" s="14">
        <f>'ธ.ค50'!B6</f>
        <v>513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34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35</v>
      </c>
      <c r="C4" s="51"/>
      <c r="D4" s="50" t="s">
        <v>32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529</v>
      </c>
      <c r="C6" s="21"/>
      <c r="D6" s="22">
        <v>524</v>
      </c>
      <c r="E6" s="23"/>
      <c r="F6" s="24">
        <v>5</v>
      </c>
      <c r="G6" s="25"/>
    </row>
    <row r="7" spans="1:7" ht="21">
      <c r="A7" s="26" t="s">
        <v>5</v>
      </c>
      <c r="B7" s="16">
        <v>1810645</v>
      </c>
      <c r="C7" s="9"/>
      <c r="D7" s="22">
        <v>1801753</v>
      </c>
      <c r="E7" s="27"/>
      <c r="F7" s="28">
        <v>8892</v>
      </c>
      <c r="G7" s="29"/>
    </row>
    <row r="8" spans="1:7" ht="21">
      <c r="A8" s="26" t="s">
        <v>6</v>
      </c>
      <c r="B8" s="16">
        <v>7983</v>
      </c>
      <c r="C8" s="9"/>
      <c r="D8" s="22">
        <v>7892</v>
      </c>
      <c r="E8" s="27"/>
      <c r="F8" s="28">
        <v>91</v>
      </c>
      <c r="G8" s="29"/>
    </row>
    <row r="9" spans="1:7" ht="21">
      <c r="A9" s="26" t="s">
        <v>7</v>
      </c>
      <c r="B9" s="17">
        <v>385846.21702615</v>
      </c>
      <c r="C9" s="9"/>
      <c r="D9" s="30">
        <v>386656.93612178</v>
      </c>
      <c r="E9" s="27"/>
      <c r="F9" s="43">
        <v>-810.7190956299892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34203.4882831</v>
      </c>
      <c r="C12" s="9">
        <v>8.864538972733252</v>
      </c>
      <c r="D12" s="17">
        <v>36639.93941716001</v>
      </c>
      <c r="E12" s="27">
        <v>9.476084868582324</v>
      </c>
      <c r="F12" s="31">
        <v>-2436.4511340600075</v>
      </c>
      <c r="G12" s="29">
        <v>-6.6497138718491335</v>
      </c>
    </row>
    <row r="13" spans="1:7" ht="21">
      <c r="A13" s="26" t="s">
        <v>11</v>
      </c>
      <c r="B13" s="17">
        <v>18.48547408</v>
      </c>
      <c r="C13" s="9">
        <v>0.004790891620623865</v>
      </c>
      <c r="D13" s="17">
        <v>18.93976224</v>
      </c>
      <c r="E13" s="27">
        <v>0.0048983376400714065</v>
      </c>
      <c r="F13" s="31">
        <v>-0.45428816000000083</v>
      </c>
      <c r="G13" s="29">
        <v>-2.398594841072307</v>
      </c>
    </row>
    <row r="14" spans="1:7" ht="21">
      <c r="A14" s="26" t="s">
        <v>12</v>
      </c>
      <c r="B14" s="17">
        <v>89772.70030535999</v>
      </c>
      <c r="C14" s="9">
        <v>23.266445631440725</v>
      </c>
      <c r="D14" s="17">
        <v>90866.3631793</v>
      </c>
      <c r="E14" s="27">
        <v>23.500512907049234</v>
      </c>
      <c r="F14" s="31">
        <v>-1093.662873940004</v>
      </c>
      <c r="G14" s="29">
        <v>-1.2035948569680932</v>
      </c>
    </row>
    <row r="15" spans="1:7" ht="21">
      <c r="A15" s="26" t="s">
        <v>13</v>
      </c>
      <c r="B15" s="17">
        <v>6485.432658710001</v>
      </c>
      <c r="C15" s="9">
        <v>1.6808335478044771</v>
      </c>
      <c r="D15" s="17">
        <v>6649.24042022</v>
      </c>
      <c r="E15" s="27">
        <v>1.7196744191149804</v>
      </c>
      <c r="F15" s="31">
        <v>-163.80776150999827</v>
      </c>
      <c r="G15" s="29">
        <v>-2.4635560027558525</v>
      </c>
    </row>
    <row r="16" spans="1:7" ht="21">
      <c r="A16" s="26" t="s">
        <v>14</v>
      </c>
      <c r="B16" s="17">
        <v>112.59422004</v>
      </c>
      <c r="C16" s="9">
        <v>0.029181112855738874</v>
      </c>
      <c r="D16" s="17">
        <v>115.9335776</v>
      </c>
      <c r="E16" s="27">
        <v>0.029983576335867422</v>
      </c>
      <c r="F16" s="31">
        <v>-3.3393575600000105</v>
      </c>
      <c r="G16" s="29">
        <v>-2.8804058575002607</v>
      </c>
    </row>
    <row r="17" spans="1:7" ht="21">
      <c r="A17" s="32" t="s">
        <v>15</v>
      </c>
      <c r="B17" s="17">
        <v>105255.27317888998</v>
      </c>
      <c r="C17" s="9">
        <v>27.27907351020017</v>
      </c>
      <c r="D17" s="17">
        <v>107362.50226332998</v>
      </c>
      <c r="E17" s="27">
        <v>27.766863137175307</v>
      </c>
      <c r="F17" s="31">
        <v>-2107.2290844399977</v>
      </c>
      <c r="G17" s="29">
        <v>-1.962723520798312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v>0</v>
      </c>
      <c r="F18" s="31">
        <v>0</v>
      </c>
      <c r="G18" s="29">
        <v>0</v>
      </c>
    </row>
    <row r="19" spans="1:7" ht="21">
      <c r="A19" s="26" t="s">
        <v>17</v>
      </c>
      <c r="B19" s="17">
        <v>1489.65928421</v>
      </c>
      <c r="C19" s="9">
        <v>0.38607590757046106</v>
      </c>
      <c r="D19" s="17">
        <v>2370.70945504</v>
      </c>
      <c r="E19" s="27">
        <v>0.61312994377355</v>
      </c>
      <c r="F19" s="31">
        <v>-881.0501708300003</v>
      </c>
      <c r="G19" s="29">
        <v>-37.163987723461226</v>
      </c>
    </row>
    <row r="20" spans="1:7" ht="21">
      <c r="A20" s="26" t="s">
        <v>18</v>
      </c>
      <c r="B20" s="17">
        <v>237337.63340439</v>
      </c>
      <c r="C20" s="9">
        <v>61.51093957422547</v>
      </c>
      <c r="D20" s="17">
        <v>244023.62807488997</v>
      </c>
      <c r="E20" s="27">
        <v>63.11114718967133</v>
      </c>
      <c r="F20" s="31">
        <v>-6685.99467049996</v>
      </c>
      <c r="G20" s="29">
        <v>-2.7398964285737333</v>
      </c>
    </row>
    <row r="21" spans="1:7" ht="21">
      <c r="A21" s="33" t="s">
        <v>19</v>
      </c>
      <c r="B21" s="17">
        <v>152132.90672528002</v>
      </c>
      <c r="C21" s="9">
        <v>39.42837846067815</v>
      </c>
      <c r="D21" s="17">
        <v>143523.87691956997</v>
      </c>
      <c r="E21" s="27">
        <v>37.11917814255019</v>
      </c>
      <c r="F21" s="31">
        <v>8609.029805710044</v>
      </c>
      <c r="G21" s="29">
        <v>5.998325846879471</v>
      </c>
    </row>
    <row r="22" spans="1:7" ht="21">
      <c r="A22" s="26" t="s">
        <v>20</v>
      </c>
      <c r="B22" s="17">
        <v>17.95653015</v>
      </c>
      <c r="C22" s="9">
        <v>0.004653804898852494</v>
      </c>
      <c r="D22" s="17">
        <v>19.949212449999997</v>
      </c>
      <c r="E22" s="27">
        <v>0.005159408919465724</v>
      </c>
      <c r="F22" s="31">
        <v>-1.9926822999999985</v>
      </c>
      <c r="G22" s="29">
        <v>-9.988776774994939</v>
      </c>
    </row>
    <row r="23" spans="1:7" ht="21">
      <c r="A23" s="26" t="s">
        <v>21</v>
      </c>
      <c r="B23" s="17">
        <v>2503.50591466</v>
      </c>
      <c r="C23" s="9">
        <v>0.6488351587208459</v>
      </c>
      <c r="D23" s="17">
        <v>1769.6438983699998</v>
      </c>
      <c r="E23" s="27">
        <v>0.4576780430010545</v>
      </c>
      <c r="F23" s="31">
        <v>733.8620162900004</v>
      </c>
      <c r="G23" s="29">
        <v>41.46947399790166</v>
      </c>
    </row>
    <row r="24" spans="1:7" ht="21.75" thickBot="1">
      <c r="A24" s="34" t="s">
        <v>22</v>
      </c>
      <c r="B24" s="18">
        <v>-6145.785548330001</v>
      </c>
      <c r="C24" s="10">
        <v>-1.592806998523321</v>
      </c>
      <c r="D24" s="18">
        <v>-2680.1619835000006</v>
      </c>
      <c r="E24" s="27">
        <v>-0.6931627841420301</v>
      </c>
      <c r="F24" s="31">
        <v>-3465.6235648300003</v>
      </c>
      <c r="G24" s="29">
        <v>129.3064966283968</v>
      </c>
    </row>
    <row r="25" spans="1:7" ht="24" thickBot="1">
      <c r="A25" s="5" t="s">
        <v>23</v>
      </c>
      <c r="B25" s="35">
        <f>B20+B21+B22+B23+B24</f>
        <v>385846.2170261501</v>
      </c>
      <c r="C25" s="36">
        <f>B25*100/B25</f>
        <v>100</v>
      </c>
      <c r="D25" s="39">
        <f>SUM(D20:D24)</f>
        <v>386656.9361217799</v>
      </c>
      <c r="E25" s="40">
        <v>100</v>
      </c>
      <c r="F25" s="41">
        <f>B25-D25</f>
        <v>-810.7190956298145</v>
      </c>
      <c r="G25" s="41">
        <f>F25*100/D25</f>
        <v>-0.20967400811723025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1"/>
      <c r="C27" s="1"/>
      <c r="F27" s="37"/>
    </row>
    <row r="28" spans="1:3" ht="21">
      <c r="A28" s="8" t="s">
        <v>25</v>
      </c>
      <c r="B28" s="1"/>
      <c r="C28" s="1"/>
    </row>
    <row r="29" ht="21.75">
      <c r="A29" s="42" t="s">
        <v>36</v>
      </c>
    </row>
    <row r="31" spans="6:7" ht="22.5"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37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38</v>
      </c>
      <c r="C4" s="51"/>
      <c r="D4" s="50" t="s">
        <v>35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528</v>
      </c>
      <c r="C6" s="21"/>
      <c r="D6" s="22">
        <v>529</v>
      </c>
      <c r="E6" s="23"/>
      <c r="F6" s="24">
        <f>B6-D6</f>
        <v>-1</v>
      </c>
      <c r="G6" s="25"/>
    </row>
    <row r="7" spans="1:7" ht="21">
      <c r="A7" s="26" t="s">
        <v>5</v>
      </c>
      <c r="B7" s="16">
        <v>1859957</v>
      </c>
      <c r="C7" s="9"/>
      <c r="D7" s="22">
        <v>1810645</v>
      </c>
      <c r="E7" s="27"/>
      <c r="F7" s="28">
        <f>B7-D7</f>
        <v>49312</v>
      </c>
      <c r="G7" s="29"/>
    </row>
    <row r="8" spans="1:7" ht="21">
      <c r="A8" s="26" t="s">
        <v>6</v>
      </c>
      <c r="B8" s="16">
        <v>8070</v>
      </c>
      <c r="C8" s="9"/>
      <c r="D8" s="22">
        <v>7983</v>
      </c>
      <c r="E8" s="27"/>
      <c r="F8" s="28">
        <f>B8-D8</f>
        <v>87</v>
      </c>
      <c r="G8" s="29"/>
    </row>
    <row r="9" spans="1:7" ht="21">
      <c r="A9" s="26" t="s">
        <v>7</v>
      </c>
      <c r="B9" s="17">
        <v>392061.3311003601</v>
      </c>
      <c r="C9" s="9"/>
      <c r="D9" s="30">
        <v>385846.21702615</v>
      </c>
      <c r="E9" s="27"/>
      <c r="F9" s="43">
        <f>B9-D9</f>
        <v>6215.114074210054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33459.656884330005</v>
      </c>
      <c r="C12" s="9">
        <v>8.534291507510337</v>
      </c>
      <c r="D12" s="17">
        <v>34203.4882831</v>
      </c>
      <c r="E12" s="27">
        <v>8.864538972733252</v>
      </c>
      <c r="F12" s="31">
        <f aca="true" t="shared" si="0" ref="F12:F25">B12-D12</f>
        <v>-743.8313987699948</v>
      </c>
      <c r="G12" s="29">
        <f aca="true" t="shared" si="1" ref="G12:G17">F12*100/D12</f>
        <v>-2.1747237960448706</v>
      </c>
    </row>
    <row r="13" spans="1:7" ht="21">
      <c r="A13" s="26" t="s">
        <v>11</v>
      </c>
      <c r="B13" s="17">
        <v>19.40758968</v>
      </c>
      <c r="C13" s="9">
        <v>0.004950141250995253</v>
      </c>
      <c r="D13" s="17">
        <v>18.48547408</v>
      </c>
      <c r="E13" s="27">
        <v>0.004790891620623865</v>
      </c>
      <c r="F13" s="31">
        <f t="shared" si="0"/>
        <v>0.9221156000000015</v>
      </c>
      <c r="G13" s="29">
        <f t="shared" si="1"/>
        <v>4.988325406258672</v>
      </c>
    </row>
    <row r="14" spans="1:7" ht="21">
      <c r="A14" s="26" t="s">
        <v>12</v>
      </c>
      <c r="B14" s="17">
        <v>90300.13719015002</v>
      </c>
      <c r="C14" s="9">
        <v>23.03214574533875</v>
      </c>
      <c r="D14" s="17">
        <v>89772.70030535999</v>
      </c>
      <c r="E14" s="27">
        <v>23.266445631440725</v>
      </c>
      <c r="F14" s="31">
        <f t="shared" si="0"/>
        <v>527.4368847900332</v>
      </c>
      <c r="G14" s="29">
        <f t="shared" si="1"/>
        <v>0.5875248076486143</v>
      </c>
    </row>
    <row r="15" spans="1:7" ht="21">
      <c r="A15" s="26" t="s">
        <v>13</v>
      </c>
      <c r="B15" s="17">
        <v>6582.512501630002</v>
      </c>
      <c r="C15" s="9">
        <v>1.6789496896201193</v>
      </c>
      <c r="D15" s="17">
        <v>6485.432658710001</v>
      </c>
      <c r="E15" s="27">
        <v>1.6808335478044771</v>
      </c>
      <c r="F15" s="31">
        <f t="shared" si="0"/>
        <v>97.07984292000037</v>
      </c>
      <c r="G15" s="29">
        <f t="shared" si="1"/>
        <v>1.49689077088205</v>
      </c>
    </row>
    <row r="16" spans="1:7" ht="21">
      <c r="A16" s="26" t="s">
        <v>14</v>
      </c>
      <c r="B16" s="17">
        <v>111.68807095999999</v>
      </c>
      <c r="C16" s="9">
        <v>0.028487397787110517</v>
      </c>
      <c r="D16" s="17">
        <v>112.59422004</v>
      </c>
      <c r="E16" s="27">
        <v>0.029181112855738874</v>
      </c>
      <c r="F16" s="31">
        <f t="shared" si="0"/>
        <v>-0.9061490800000058</v>
      </c>
      <c r="G16" s="29">
        <f t="shared" si="1"/>
        <v>-0.8047918265059157</v>
      </c>
    </row>
    <row r="17" spans="1:7" ht="21">
      <c r="A17" s="32" t="s">
        <v>15</v>
      </c>
      <c r="B17" s="17">
        <v>120464.58412985998</v>
      </c>
      <c r="C17" s="9">
        <v>30.725953970457606</v>
      </c>
      <c r="D17" s="17">
        <v>105255.27317888998</v>
      </c>
      <c r="E17" s="27">
        <v>27.27907351020017</v>
      </c>
      <c r="F17" s="31">
        <f t="shared" si="0"/>
        <v>15209.31095097</v>
      </c>
      <c r="G17" s="29">
        <f t="shared" si="1"/>
        <v>14.449927772379182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1541.81272462</v>
      </c>
      <c r="C19" s="9">
        <v>0.3932580446770269</v>
      </c>
      <c r="D19" s="17">
        <v>1489.65928421</v>
      </c>
      <c r="E19" s="27">
        <v>0.38607590757046106</v>
      </c>
      <c r="F19" s="31">
        <f t="shared" si="0"/>
        <v>52.15344041000003</v>
      </c>
      <c r="G19" s="29">
        <f aca="true" t="shared" si="2" ref="G19:G25">F19*100/D19</f>
        <v>3.5010314749696727</v>
      </c>
    </row>
    <row r="20" spans="1:7" ht="21">
      <c r="A20" s="26" t="s">
        <v>18</v>
      </c>
      <c r="B20" s="17">
        <v>252479.79909123</v>
      </c>
      <c r="C20" s="9">
        <v>64.39803649664194</v>
      </c>
      <c r="D20" s="17">
        <v>237337.63340439</v>
      </c>
      <c r="E20" s="27">
        <v>61.51093957422547</v>
      </c>
      <c r="F20" s="31">
        <f t="shared" si="0"/>
        <v>15142.165686839988</v>
      </c>
      <c r="G20" s="29">
        <f t="shared" si="2"/>
        <v>6.3800103968509125</v>
      </c>
    </row>
    <row r="21" spans="1:7" ht="21">
      <c r="A21" s="33" t="s">
        <v>19</v>
      </c>
      <c r="B21" s="17">
        <v>144704.07723575</v>
      </c>
      <c r="C21" s="9">
        <v>36.908530823385036</v>
      </c>
      <c r="D21" s="17">
        <v>152132.90672528002</v>
      </c>
      <c r="E21" s="27">
        <v>39.42837846067815</v>
      </c>
      <c r="F21" s="31">
        <f t="shared" si="0"/>
        <v>-7428.829489530006</v>
      </c>
      <c r="G21" s="29">
        <f t="shared" si="2"/>
        <v>-4.883118090253088</v>
      </c>
    </row>
    <row r="22" spans="1:7" ht="21">
      <c r="A22" s="26" t="s">
        <v>20</v>
      </c>
      <c r="B22" s="17">
        <v>18.06358936</v>
      </c>
      <c r="C22" s="9">
        <v>0.004607337660488654</v>
      </c>
      <c r="D22" s="17">
        <v>17.95653015</v>
      </c>
      <c r="E22" s="27">
        <v>0.004653804898852494</v>
      </c>
      <c r="F22" s="31">
        <f t="shared" si="0"/>
        <v>0.10705921000000274</v>
      </c>
      <c r="G22" s="29">
        <f t="shared" si="2"/>
        <v>0.5962132388923855</v>
      </c>
    </row>
    <row r="23" spans="1:7" ht="21">
      <c r="A23" s="26" t="s">
        <v>21</v>
      </c>
      <c r="B23" s="17">
        <v>2044.5697682600003</v>
      </c>
      <c r="C23" s="9">
        <v>0.5214923294071638</v>
      </c>
      <c r="D23" s="17">
        <v>2503.50591466</v>
      </c>
      <c r="E23" s="27">
        <v>0.6488351587208459</v>
      </c>
      <c r="F23" s="31">
        <f t="shared" si="0"/>
        <v>-458.93614639999987</v>
      </c>
      <c r="G23" s="29">
        <f t="shared" si="2"/>
        <v>-18.33173805232762</v>
      </c>
    </row>
    <row r="24" spans="1:7" ht="21.75" thickBot="1">
      <c r="A24" s="34" t="s">
        <v>22</v>
      </c>
      <c r="B24" s="18">
        <v>-7185.17858424</v>
      </c>
      <c r="C24" s="10">
        <v>-1.8326669870946128</v>
      </c>
      <c r="D24" s="18">
        <v>-6145.785548330001</v>
      </c>
      <c r="E24" s="27">
        <v>-1.592806998523321</v>
      </c>
      <c r="F24" s="31">
        <f t="shared" si="0"/>
        <v>-1039.3930359099995</v>
      </c>
      <c r="G24" s="29">
        <f t="shared" si="2"/>
        <v>16.91228936864604</v>
      </c>
    </row>
    <row r="25" spans="1:7" ht="24" thickBot="1">
      <c r="A25" s="5" t="s">
        <v>23</v>
      </c>
      <c r="B25" s="35">
        <f>B20+B21+B22+B23+B24</f>
        <v>392061.33110035997</v>
      </c>
      <c r="C25" s="36">
        <f>B25*100/B25</f>
        <v>99.99999999999999</v>
      </c>
      <c r="D25" s="39">
        <f>SUM(D20:D24)</f>
        <v>385846.2170261501</v>
      </c>
      <c r="E25" s="40">
        <v>100</v>
      </c>
      <c r="F25" s="41">
        <f t="shared" si="0"/>
        <v>6215.11407420988</v>
      </c>
      <c r="G25" s="41">
        <f t="shared" si="2"/>
        <v>1.6107749149679134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1"/>
      <c r="C27" s="1"/>
      <c r="F27" s="37"/>
    </row>
    <row r="28" spans="1:3" ht="21">
      <c r="A28" s="8" t="s">
        <v>25</v>
      </c>
      <c r="B28" s="1"/>
      <c r="C28" s="1"/>
    </row>
    <row r="29" ht="21.75">
      <c r="A29" s="42" t="s">
        <v>39</v>
      </c>
    </row>
    <row r="31" spans="6:7" ht="22.5"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40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41</v>
      </c>
      <c r="C4" s="51"/>
      <c r="D4" s="50" t="s">
        <v>38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526</v>
      </c>
      <c r="C6" s="21"/>
      <c r="D6" s="22">
        <v>528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1853781</v>
      </c>
      <c r="C7" s="9"/>
      <c r="D7" s="22">
        <v>1859957</v>
      </c>
      <c r="E7" s="27"/>
      <c r="F7" s="28">
        <f>B7-D7</f>
        <v>-6176</v>
      </c>
      <c r="G7" s="29"/>
    </row>
    <row r="8" spans="1:7" ht="21">
      <c r="A8" s="26" t="s">
        <v>6</v>
      </c>
      <c r="B8" s="16">
        <v>8153</v>
      </c>
      <c r="C8" s="9"/>
      <c r="D8" s="22">
        <v>8070</v>
      </c>
      <c r="E8" s="27"/>
      <c r="F8" s="28">
        <f>B8-D8</f>
        <v>83</v>
      </c>
      <c r="G8" s="29"/>
    </row>
    <row r="9" spans="1:7" ht="21">
      <c r="A9" s="26" t="s">
        <v>7</v>
      </c>
      <c r="B9" s="17">
        <v>400759.76848212996</v>
      </c>
      <c r="C9" s="9"/>
      <c r="D9" s="30">
        <v>392061.3311003601</v>
      </c>
      <c r="E9" s="27"/>
      <c r="F9" s="43">
        <f>B9-D9</f>
        <v>8698.43738176988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35072.56723812</v>
      </c>
      <c r="C12" s="9">
        <v>8.751518988565527</v>
      </c>
      <c r="D12" s="17">
        <v>33459.656884330005</v>
      </c>
      <c r="E12" s="27">
        <v>8.534291507510337</v>
      </c>
      <c r="F12" s="31">
        <f aca="true" t="shared" si="0" ref="F12:F25">B12-D12</f>
        <v>1612.9103537899937</v>
      </c>
      <c r="G12" s="29">
        <f aca="true" t="shared" si="1" ref="G12:G17">F12*100/D12</f>
        <v>4.820462921559008</v>
      </c>
    </row>
    <row r="13" spans="1:7" ht="21">
      <c r="A13" s="26" t="s">
        <v>11</v>
      </c>
      <c r="B13" s="17">
        <v>19.28245432</v>
      </c>
      <c r="C13" s="9">
        <v>0.004811474563065745</v>
      </c>
      <c r="D13" s="17">
        <v>19.40758968</v>
      </c>
      <c r="E13" s="27">
        <v>0.004950141250995253</v>
      </c>
      <c r="F13" s="31">
        <f t="shared" si="0"/>
        <v>-0.12513536000000158</v>
      </c>
      <c r="G13" s="29">
        <f t="shared" si="1"/>
        <v>-0.6447753794432116</v>
      </c>
    </row>
    <row r="14" spans="1:7" ht="21">
      <c r="A14" s="26" t="s">
        <v>12</v>
      </c>
      <c r="B14" s="17">
        <v>89261.24420106</v>
      </c>
      <c r="C14" s="9">
        <v>22.2730052312656</v>
      </c>
      <c r="D14" s="17">
        <v>90300.13719015002</v>
      </c>
      <c r="E14" s="27">
        <v>23.03214574533875</v>
      </c>
      <c r="F14" s="31">
        <f t="shared" si="0"/>
        <v>-1038.892989090018</v>
      </c>
      <c r="G14" s="29">
        <f t="shared" si="1"/>
        <v>-1.1504888269464788</v>
      </c>
    </row>
    <row r="15" spans="1:7" ht="21">
      <c r="A15" s="26" t="s">
        <v>13</v>
      </c>
      <c r="B15" s="17">
        <v>6736.5181912299995</v>
      </c>
      <c r="C15" s="9">
        <v>1.6809367408750484</v>
      </c>
      <c r="D15" s="17">
        <v>6582.512501630002</v>
      </c>
      <c r="E15" s="27">
        <v>1.6789496896201193</v>
      </c>
      <c r="F15" s="31">
        <f t="shared" si="0"/>
        <v>154.00568959999782</v>
      </c>
      <c r="G15" s="29">
        <f t="shared" si="1"/>
        <v>2.3396186419982037</v>
      </c>
    </row>
    <row r="16" spans="1:7" ht="21">
      <c r="A16" s="26" t="s">
        <v>14</v>
      </c>
      <c r="B16" s="17">
        <v>111.92070868</v>
      </c>
      <c r="C16" s="9">
        <v>0.02792713178298931</v>
      </c>
      <c r="D16" s="17">
        <v>111.68807095999999</v>
      </c>
      <c r="E16" s="27">
        <v>0.028487397787110517</v>
      </c>
      <c r="F16" s="31">
        <f t="shared" si="0"/>
        <v>0.23263772000001381</v>
      </c>
      <c r="G16" s="29">
        <f t="shared" si="1"/>
        <v>0.2082923610376714</v>
      </c>
    </row>
    <row r="17" spans="1:7" ht="21">
      <c r="A17" s="32" t="s">
        <v>15</v>
      </c>
      <c r="B17" s="17">
        <v>125908.32741084</v>
      </c>
      <c r="C17" s="9">
        <v>31.417406962922865</v>
      </c>
      <c r="D17" s="17">
        <v>120464.58412985998</v>
      </c>
      <c r="E17" s="27">
        <v>30.725953970457606</v>
      </c>
      <c r="F17" s="31">
        <f t="shared" si="0"/>
        <v>5443.743280980008</v>
      </c>
      <c r="G17" s="29">
        <f t="shared" si="1"/>
        <v>4.518957434918541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1408.89717186</v>
      </c>
      <c r="C19" s="9">
        <v>0.35155653901114264</v>
      </c>
      <c r="D19" s="17">
        <v>1541.81272462</v>
      </c>
      <c r="E19" s="27">
        <v>0.3932580446770269</v>
      </c>
      <c r="F19" s="31">
        <f t="shared" si="0"/>
        <v>-132.91555275999985</v>
      </c>
      <c r="G19" s="29">
        <f aca="true" t="shared" si="2" ref="G19:G25">F19*100/D19</f>
        <v>-8.620732637471171</v>
      </c>
    </row>
    <row r="20" spans="1:7" ht="21">
      <c r="A20" s="26" t="s">
        <v>18</v>
      </c>
      <c r="B20" s="17">
        <v>258518.75737611</v>
      </c>
      <c r="C20" s="9">
        <v>64.50716306898623</v>
      </c>
      <c r="D20" s="17">
        <v>252479.79909123</v>
      </c>
      <c r="E20" s="27">
        <v>64.39803649664194</v>
      </c>
      <c r="F20" s="31">
        <f t="shared" si="0"/>
        <v>6038.9582848800055</v>
      </c>
      <c r="G20" s="29">
        <f t="shared" si="2"/>
        <v>2.391858004726118</v>
      </c>
    </row>
    <row r="21" spans="1:7" ht="21">
      <c r="A21" s="33" t="s">
        <v>19</v>
      </c>
      <c r="B21" s="17">
        <v>143419.94149122</v>
      </c>
      <c r="C21" s="9">
        <v>35.78701076478849</v>
      </c>
      <c r="D21" s="17">
        <v>144704.07723575</v>
      </c>
      <c r="E21" s="27">
        <v>36.908530823385036</v>
      </c>
      <c r="F21" s="31">
        <f t="shared" si="0"/>
        <v>-1284.135744530009</v>
      </c>
      <c r="G21" s="29">
        <f t="shared" si="2"/>
        <v>-0.8874219504111911</v>
      </c>
    </row>
    <row r="22" spans="1:7" ht="21">
      <c r="A22" s="26" t="s">
        <v>20</v>
      </c>
      <c r="B22" s="17">
        <v>18.181186540000002</v>
      </c>
      <c r="C22" s="9">
        <v>0.004536679569510491</v>
      </c>
      <c r="D22" s="17">
        <v>18.06358936</v>
      </c>
      <c r="E22" s="27">
        <v>0.004607337660488654</v>
      </c>
      <c r="F22" s="31">
        <f t="shared" si="0"/>
        <v>0.11759718000000063</v>
      </c>
      <c r="G22" s="29">
        <f t="shared" si="2"/>
        <v>0.6510177886373333</v>
      </c>
    </row>
    <row r="23" spans="1:7" ht="21">
      <c r="A23" s="26" t="s">
        <v>21</v>
      </c>
      <c r="B23" s="17">
        <v>2811.148451709999</v>
      </c>
      <c r="C23" s="9">
        <v>0.7014547548739797</v>
      </c>
      <c r="D23" s="17">
        <v>2044.5697682600003</v>
      </c>
      <c r="E23" s="27">
        <v>0.5214923294071638</v>
      </c>
      <c r="F23" s="31">
        <f t="shared" si="0"/>
        <v>766.5786834499986</v>
      </c>
      <c r="G23" s="29">
        <f t="shared" si="2"/>
        <v>37.49339813932511</v>
      </c>
    </row>
    <row r="24" spans="1:7" ht="21.75" thickBot="1">
      <c r="A24" s="34" t="s">
        <v>22</v>
      </c>
      <c r="B24" s="18">
        <v>-4008.2600134500003</v>
      </c>
      <c r="C24" s="10">
        <v>-1.0001652682182127</v>
      </c>
      <c r="D24" s="18">
        <v>-7185.17858424</v>
      </c>
      <c r="E24" s="27">
        <v>-1.8326669870946128</v>
      </c>
      <c r="F24" s="31">
        <f t="shared" si="0"/>
        <v>3176.91857079</v>
      </c>
      <c r="G24" s="29">
        <f t="shared" si="2"/>
        <v>-44.214886708011214</v>
      </c>
    </row>
    <row r="25" spans="1:7" ht="24" thickBot="1">
      <c r="A25" s="5" t="s">
        <v>23</v>
      </c>
      <c r="B25" s="35">
        <f>B20+B21+B22+B23+B24</f>
        <v>400759.76849213</v>
      </c>
      <c r="C25" s="36">
        <f>B25*100/B25</f>
        <v>100</v>
      </c>
      <c r="D25" s="39">
        <f>SUM(D20:D24)</f>
        <v>392061.33110035997</v>
      </c>
      <c r="E25" s="40">
        <v>100</v>
      </c>
      <c r="F25" s="41">
        <f t="shared" si="0"/>
        <v>8698.437391770014</v>
      </c>
      <c r="G25" s="41">
        <f t="shared" si="2"/>
        <v>2.2186420087278096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1"/>
      <c r="C27" s="1"/>
      <c r="F27" s="37"/>
    </row>
    <row r="28" spans="1:3" ht="21">
      <c r="A28" s="8" t="s">
        <v>25</v>
      </c>
      <c r="B28" s="1"/>
      <c r="C28" s="1"/>
    </row>
    <row r="29" ht="21.75">
      <c r="A29" s="42" t="s">
        <v>44</v>
      </c>
    </row>
    <row r="31" spans="6:7" ht="22.5"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42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43</v>
      </c>
      <c r="C4" s="51"/>
      <c r="D4" s="50" t="s">
        <v>41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526</v>
      </c>
      <c r="C6" s="21"/>
      <c r="D6" s="22">
        <v>526</v>
      </c>
      <c r="E6" s="23"/>
      <c r="F6" s="24">
        <f>B6-D6</f>
        <v>0</v>
      </c>
      <c r="G6" s="25"/>
    </row>
    <row r="7" spans="1:7" ht="21">
      <c r="A7" s="26" t="s">
        <v>5</v>
      </c>
      <c r="B7" s="16">
        <v>1859110</v>
      </c>
      <c r="C7" s="9"/>
      <c r="D7" s="22">
        <v>1853781</v>
      </c>
      <c r="E7" s="27"/>
      <c r="F7" s="28">
        <f>B7-D7</f>
        <v>5329</v>
      </c>
      <c r="G7" s="29"/>
    </row>
    <row r="8" spans="1:7" ht="21">
      <c r="A8" s="26" t="s">
        <v>6</v>
      </c>
      <c r="B8" s="16">
        <v>8215</v>
      </c>
      <c r="C8" s="9"/>
      <c r="D8" s="22">
        <v>8153</v>
      </c>
      <c r="E8" s="27"/>
      <c r="F8" s="28">
        <f>B8-D8</f>
        <v>62</v>
      </c>
      <c r="G8" s="29"/>
    </row>
    <row r="9" spans="1:7" ht="21">
      <c r="A9" s="26" t="s">
        <v>7</v>
      </c>
      <c r="B9" s="17">
        <v>408435.3062694</v>
      </c>
      <c r="C9" s="9"/>
      <c r="D9" s="30">
        <v>400759.76848212996</v>
      </c>
      <c r="E9" s="27"/>
      <c r="F9" s="43">
        <f>B9-D9</f>
        <v>7675.537787270034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35904.35515708001</v>
      </c>
      <c r="C12" s="9">
        <v>8.790708003220166</v>
      </c>
      <c r="D12" s="17">
        <v>35072.56723812</v>
      </c>
      <c r="E12" s="27">
        <v>8.751518988565527</v>
      </c>
      <c r="F12" s="31">
        <f aca="true" t="shared" si="0" ref="F12:F25">B12-D12</f>
        <v>831.7879189600135</v>
      </c>
      <c r="G12" s="29">
        <f aca="true" t="shared" si="1" ref="G12:G17">F12*100/D12</f>
        <v>2.371619714384501</v>
      </c>
    </row>
    <row r="13" spans="1:7" ht="21">
      <c r="A13" s="26" t="s">
        <v>11</v>
      </c>
      <c r="B13" s="17">
        <v>19.549139040000007</v>
      </c>
      <c r="C13" s="9">
        <v>0.004786348961376749</v>
      </c>
      <c r="D13" s="17">
        <v>19.28245432</v>
      </c>
      <c r="E13" s="27">
        <v>0.004811474563065745</v>
      </c>
      <c r="F13" s="31">
        <f t="shared" si="0"/>
        <v>0.26668472000000776</v>
      </c>
      <c r="G13" s="29">
        <f t="shared" si="1"/>
        <v>1.3830434423661466</v>
      </c>
    </row>
    <row r="14" spans="1:7" ht="21">
      <c r="A14" s="26" t="s">
        <v>12</v>
      </c>
      <c r="B14" s="17">
        <v>92748.98962082001</v>
      </c>
      <c r="C14" s="9">
        <v>22.70836732154904</v>
      </c>
      <c r="D14" s="17">
        <v>89261.24420106</v>
      </c>
      <c r="E14" s="27">
        <v>22.2730052312656</v>
      </c>
      <c r="F14" s="31">
        <f t="shared" si="0"/>
        <v>3487.745419760002</v>
      </c>
      <c r="G14" s="29">
        <f t="shared" si="1"/>
        <v>3.9073457366378315</v>
      </c>
    </row>
    <row r="15" spans="1:7" ht="21">
      <c r="A15" s="26" t="s">
        <v>13</v>
      </c>
      <c r="B15" s="17">
        <v>7326.73452124</v>
      </c>
      <c r="C15" s="9">
        <v>1.793854353087676</v>
      </c>
      <c r="D15" s="17">
        <v>6736.5181912299995</v>
      </c>
      <c r="E15" s="27">
        <v>1.6809367408750484</v>
      </c>
      <c r="F15" s="31">
        <f t="shared" si="0"/>
        <v>590.2163300100001</v>
      </c>
      <c r="G15" s="29">
        <f t="shared" si="1"/>
        <v>8.761444907524764</v>
      </c>
    </row>
    <row r="16" spans="1:7" ht="21">
      <c r="A16" s="26" t="s">
        <v>14</v>
      </c>
      <c r="B16" s="17">
        <v>114.33079425</v>
      </c>
      <c r="C16" s="9">
        <v>0.027992387654114617</v>
      </c>
      <c r="D16" s="17">
        <v>111.92070868</v>
      </c>
      <c r="E16" s="27">
        <v>0.02792713178298931</v>
      </c>
      <c r="F16" s="31">
        <f t="shared" si="0"/>
        <v>2.4100855699999926</v>
      </c>
      <c r="G16" s="29">
        <f t="shared" si="1"/>
        <v>2.1533866238202886</v>
      </c>
    </row>
    <row r="17" spans="1:7" ht="21">
      <c r="A17" s="32" t="s">
        <v>15</v>
      </c>
      <c r="B17" s="17">
        <v>135673.13804166002</v>
      </c>
      <c r="C17" s="9">
        <v>33.21777915762492</v>
      </c>
      <c r="D17" s="17">
        <v>125908.32741084</v>
      </c>
      <c r="E17" s="27">
        <v>31.417406962922865</v>
      </c>
      <c r="F17" s="31">
        <f t="shared" si="0"/>
        <v>9764.810630820022</v>
      </c>
      <c r="G17" s="29">
        <f t="shared" si="1"/>
        <v>7.7554922947688425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1512.1700712900001</v>
      </c>
      <c r="C19" s="9">
        <v>0.3702349057589952</v>
      </c>
      <c r="D19" s="17">
        <v>1408.89717186</v>
      </c>
      <c r="E19" s="27">
        <v>0.35155653901114264</v>
      </c>
      <c r="F19" s="31">
        <f t="shared" si="0"/>
        <v>103.27289943000005</v>
      </c>
      <c r="G19" s="29">
        <f aca="true" t="shared" si="2" ref="G19:G25">F19*100/D19</f>
        <v>7.330052291443035</v>
      </c>
    </row>
    <row r="20" spans="1:7" ht="21">
      <c r="A20" s="26" t="s">
        <v>18</v>
      </c>
      <c r="B20" s="17">
        <v>273299.26734538004</v>
      </c>
      <c r="C20" s="9">
        <v>66.91372247785628</v>
      </c>
      <c r="D20" s="17">
        <v>258518.75737611</v>
      </c>
      <c r="E20" s="27">
        <v>64.50716306898623</v>
      </c>
      <c r="F20" s="31">
        <f t="shared" si="0"/>
        <v>14780.509969270031</v>
      </c>
      <c r="G20" s="29">
        <f t="shared" si="2"/>
        <v>5.717383960563596</v>
      </c>
    </row>
    <row r="21" spans="1:7" ht="21">
      <c r="A21" s="33" t="s">
        <v>19</v>
      </c>
      <c r="B21" s="17">
        <v>137782.96161544998</v>
      </c>
      <c r="C21" s="9">
        <v>33.73434164410758</v>
      </c>
      <c r="D21" s="17">
        <v>143419.94149122</v>
      </c>
      <c r="E21" s="27">
        <v>35.78701076478849</v>
      </c>
      <c r="F21" s="31">
        <f t="shared" si="0"/>
        <v>-5636.979875770019</v>
      </c>
      <c r="G21" s="29">
        <f t="shared" si="2"/>
        <v>-3.930401739924785</v>
      </c>
    </row>
    <row r="22" spans="1:7" ht="21">
      <c r="A22" s="26" t="s">
        <v>20</v>
      </c>
      <c r="B22" s="17">
        <v>18.420045809999998</v>
      </c>
      <c r="C22" s="9">
        <v>0.0045099053697868425</v>
      </c>
      <c r="D22" s="17">
        <v>18.181186540000002</v>
      </c>
      <c r="E22" s="27">
        <v>0.004536679569510491</v>
      </c>
      <c r="F22" s="31">
        <f t="shared" si="0"/>
        <v>0.2388592699999954</v>
      </c>
      <c r="G22" s="29">
        <f t="shared" si="2"/>
        <v>1.313771625820387</v>
      </c>
    </row>
    <row r="23" spans="1:7" ht="21">
      <c r="A23" s="26" t="s">
        <v>21</v>
      </c>
      <c r="B23" s="17">
        <v>2057.84267637</v>
      </c>
      <c r="C23" s="9">
        <v>0.5038356490568137</v>
      </c>
      <c r="D23" s="17">
        <v>2811.148451709999</v>
      </c>
      <c r="E23" s="27">
        <v>0.7014547548739797</v>
      </c>
      <c r="F23" s="31">
        <f t="shared" si="0"/>
        <v>-753.305775339999</v>
      </c>
      <c r="G23" s="29">
        <f t="shared" si="2"/>
        <v>-26.797082696994146</v>
      </c>
    </row>
    <row r="24" spans="1:7" ht="21.75" thickBot="1">
      <c r="A24" s="34" t="s">
        <v>22</v>
      </c>
      <c r="B24" s="18">
        <v>-4723.185403609999</v>
      </c>
      <c r="C24" s="10">
        <v>-1.1564096763904614</v>
      </c>
      <c r="D24" s="18">
        <v>-4008.2600134500003</v>
      </c>
      <c r="E24" s="27">
        <v>-1.0001652682182127</v>
      </c>
      <c r="F24" s="31">
        <f t="shared" si="0"/>
        <v>-714.9253901599991</v>
      </c>
      <c r="G24" s="29">
        <f t="shared" si="2"/>
        <v>17.83630272889025</v>
      </c>
    </row>
    <row r="25" spans="1:7" ht="24" thickBot="1">
      <c r="A25" s="5" t="s">
        <v>23</v>
      </c>
      <c r="B25" s="35">
        <f>B20+B21+B22+B23+B24</f>
        <v>408435.3062794</v>
      </c>
      <c r="C25" s="36">
        <f>B25*100/B25</f>
        <v>100</v>
      </c>
      <c r="D25" s="39">
        <f>SUM(D20:D24)</f>
        <v>400759.76849213</v>
      </c>
      <c r="E25" s="40">
        <v>100</v>
      </c>
      <c r="F25" s="41">
        <f t="shared" si="0"/>
        <v>7675.537787270034</v>
      </c>
      <c r="G25" s="41">
        <f t="shared" si="2"/>
        <v>1.9152465867892536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1"/>
      <c r="C27" s="1"/>
      <c r="F27" s="37"/>
    </row>
    <row r="28" spans="1:3" ht="21">
      <c r="A28" s="8" t="s">
        <v>25</v>
      </c>
      <c r="B28" s="1"/>
      <c r="C28" s="1"/>
    </row>
    <row r="29" ht="21.75">
      <c r="A29" s="42" t="s">
        <v>45</v>
      </c>
    </row>
    <row r="31" spans="6:7" ht="22.5"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D5" sqref="D5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46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47</v>
      </c>
      <c r="C4" s="51"/>
      <c r="D4" s="50" t="s">
        <v>43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524</v>
      </c>
      <c r="C6" s="21"/>
      <c r="D6" s="22">
        <v>526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1849708</v>
      </c>
      <c r="C7" s="9"/>
      <c r="D7" s="22">
        <v>1859110</v>
      </c>
      <c r="E7" s="27"/>
      <c r="F7" s="28">
        <f>B7-D7</f>
        <v>-9402</v>
      </c>
      <c r="G7" s="29"/>
    </row>
    <row r="8" spans="1:7" ht="21">
      <c r="A8" s="26" t="s">
        <v>6</v>
      </c>
      <c r="B8" s="16">
        <v>8257</v>
      </c>
      <c r="C8" s="9"/>
      <c r="D8" s="22">
        <v>8215</v>
      </c>
      <c r="E8" s="27"/>
      <c r="F8" s="28">
        <f>B8-D8</f>
        <v>42</v>
      </c>
      <c r="G8" s="29"/>
    </row>
    <row r="9" spans="1:7" ht="21">
      <c r="A9" s="26" t="s">
        <v>7</v>
      </c>
      <c r="B9" s="17">
        <v>416273.32463826</v>
      </c>
      <c r="C9" s="9"/>
      <c r="D9" s="30">
        <v>408435.3062694</v>
      </c>
      <c r="E9" s="27"/>
      <c r="F9" s="43">
        <f>B9-D9</f>
        <v>7838.018368860008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35620.735646949994</v>
      </c>
      <c r="C12" s="9">
        <v>8.557054593374268</v>
      </c>
      <c r="D12" s="17">
        <v>35904.35515708001</v>
      </c>
      <c r="E12" s="27">
        <f>D12*100/D25</f>
        <v>8.790708003220166</v>
      </c>
      <c r="F12" s="31">
        <f aca="true" t="shared" si="0" ref="F12:F25">B12-D12</f>
        <v>-283.61951013001817</v>
      </c>
      <c r="G12" s="29">
        <f aca="true" t="shared" si="1" ref="G12:G17">F12*100/D12</f>
        <v>-0.7899306613061146</v>
      </c>
    </row>
    <row r="13" spans="1:7" ht="21">
      <c r="A13" s="26" t="s">
        <v>11</v>
      </c>
      <c r="B13" s="17">
        <v>20.403806699999997</v>
      </c>
      <c r="C13" s="9">
        <v>0.004901540764768157</v>
      </c>
      <c r="D13" s="17">
        <v>19.549139040000007</v>
      </c>
      <c r="E13" s="27">
        <f>D13*100/D25</f>
        <v>0.004786348961376749</v>
      </c>
      <c r="F13" s="31">
        <f t="shared" si="0"/>
        <v>0.8546676599999898</v>
      </c>
      <c r="G13" s="29">
        <f t="shared" si="1"/>
        <v>4.371894118974917</v>
      </c>
    </row>
    <row r="14" spans="1:7" ht="21">
      <c r="A14" s="26" t="s">
        <v>12</v>
      </c>
      <c r="B14" s="17">
        <v>95383.29309998998</v>
      </c>
      <c r="C14" s="9">
        <v>22.91362128065202</v>
      </c>
      <c r="D14" s="17">
        <v>92748.98962082001</v>
      </c>
      <c r="E14" s="27">
        <f>D14*100/D25</f>
        <v>22.70836732154904</v>
      </c>
      <c r="F14" s="31">
        <f t="shared" si="0"/>
        <v>2634.3034791699756</v>
      </c>
      <c r="G14" s="29">
        <f t="shared" si="1"/>
        <v>2.8402503250327973</v>
      </c>
    </row>
    <row r="15" spans="1:7" ht="21">
      <c r="A15" s="26" t="s">
        <v>13</v>
      </c>
      <c r="B15" s="17">
        <v>9918.23931222</v>
      </c>
      <c r="C15" s="9">
        <v>2.3826266842437995</v>
      </c>
      <c r="D15" s="17">
        <v>7326.73452124</v>
      </c>
      <c r="E15" s="27">
        <f>D15*100/D25</f>
        <v>1.793854353087676</v>
      </c>
      <c r="F15" s="31">
        <f t="shared" si="0"/>
        <v>2591.5047909799996</v>
      </c>
      <c r="G15" s="29">
        <f t="shared" si="1"/>
        <v>35.37052944210411</v>
      </c>
    </row>
    <row r="16" spans="1:7" ht="21">
      <c r="A16" s="26" t="s">
        <v>14</v>
      </c>
      <c r="B16" s="17">
        <v>114.64298929999998</v>
      </c>
      <c r="C16" s="9">
        <v>0.027540316065081605</v>
      </c>
      <c r="D16" s="17">
        <v>114.33079425</v>
      </c>
      <c r="E16" s="27">
        <f>D16*100/D25</f>
        <v>0.027992387654114617</v>
      </c>
      <c r="F16" s="31">
        <f t="shared" si="0"/>
        <v>0.3121950499999855</v>
      </c>
      <c r="G16" s="29">
        <f t="shared" si="1"/>
        <v>0.27306295915108236</v>
      </c>
    </row>
    <row r="17" spans="1:7" ht="21">
      <c r="A17" s="32" t="s">
        <v>15</v>
      </c>
      <c r="B17" s="17">
        <v>141441.61885569998</v>
      </c>
      <c r="C17" s="9">
        <v>33.97806452734205</v>
      </c>
      <c r="D17" s="17">
        <v>135673.13804166002</v>
      </c>
      <c r="E17" s="27">
        <f>D17*100/D25</f>
        <v>33.21777915762492</v>
      </c>
      <c r="F17" s="31">
        <f t="shared" si="0"/>
        <v>5768.480814039969</v>
      </c>
      <c r="G17" s="29">
        <f t="shared" si="1"/>
        <v>4.251748649219486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f>D18*100/D25</f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1250.53849231</v>
      </c>
      <c r="C19" s="9">
        <v>0.3004128341388951</v>
      </c>
      <c r="D19" s="17">
        <v>1512.1700712900001</v>
      </c>
      <c r="E19" s="27">
        <f>D19*100/D25</f>
        <v>0.3702349057589952</v>
      </c>
      <c r="F19" s="31">
        <f t="shared" si="0"/>
        <v>-261.6315789800001</v>
      </c>
      <c r="G19" s="29">
        <f aca="true" t="shared" si="2" ref="G19:G25">F19*100/D19</f>
        <v>-17.301729742396486</v>
      </c>
    </row>
    <row r="20" spans="1:7" ht="21">
      <c r="A20" s="26" t="s">
        <v>18</v>
      </c>
      <c r="B20" s="17">
        <v>283749.47220316995</v>
      </c>
      <c r="C20" s="9">
        <v>68.16422177658087</v>
      </c>
      <c r="D20" s="17">
        <v>273299.26734538004</v>
      </c>
      <c r="E20" s="27">
        <f>D20*100/D25</f>
        <v>66.91372247785628</v>
      </c>
      <c r="F20" s="31">
        <f t="shared" si="0"/>
        <v>10450.204857789911</v>
      </c>
      <c r="G20" s="29">
        <f t="shared" si="2"/>
        <v>3.823722236541358</v>
      </c>
    </row>
    <row r="21" spans="1:7" ht="21">
      <c r="A21" s="33" t="s">
        <v>19</v>
      </c>
      <c r="B21" s="17">
        <v>134897.85307721997</v>
      </c>
      <c r="C21" s="9">
        <v>32.406076751241685</v>
      </c>
      <c r="D21" s="17">
        <v>137782.96161544998</v>
      </c>
      <c r="E21" s="27">
        <f>D21*100/D25</f>
        <v>33.73434164410758</v>
      </c>
      <c r="F21" s="31">
        <f t="shared" si="0"/>
        <v>-2885.108538230008</v>
      </c>
      <c r="G21" s="29">
        <f t="shared" si="2"/>
        <v>-2.0939516065000108</v>
      </c>
    </row>
    <row r="22" spans="1:7" ht="21">
      <c r="A22" s="26" t="s">
        <v>20</v>
      </c>
      <c r="B22" s="17">
        <v>18.53349733</v>
      </c>
      <c r="C22" s="9">
        <v>0.004452242368906427</v>
      </c>
      <c r="D22" s="17">
        <v>18.420045809999998</v>
      </c>
      <c r="E22" s="27">
        <f>D22*100/D25</f>
        <v>0.0045099053697868425</v>
      </c>
      <c r="F22" s="31">
        <f t="shared" si="0"/>
        <v>0.1134515200000017</v>
      </c>
      <c r="G22" s="29">
        <f t="shared" si="2"/>
        <v>0.6159133433773024</v>
      </c>
    </row>
    <row r="23" spans="1:7" ht="21">
      <c r="A23" s="26" t="s">
        <v>21</v>
      </c>
      <c r="B23" s="17">
        <v>3924.420299410001</v>
      </c>
      <c r="C23" s="9">
        <v>0.9427508483327172</v>
      </c>
      <c r="D23" s="17">
        <v>2057.84267637</v>
      </c>
      <c r="E23" s="27">
        <f>D23*100/D25</f>
        <v>0.5038356490568137</v>
      </c>
      <c r="F23" s="31">
        <f t="shared" si="0"/>
        <v>1866.577623040001</v>
      </c>
      <c r="G23" s="29">
        <f t="shared" si="2"/>
        <v>90.70555511719743</v>
      </c>
    </row>
    <row r="24" spans="1:7" ht="21.75" thickBot="1">
      <c r="A24" s="34" t="s">
        <v>22</v>
      </c>
      <c r="B24" s="18">
        <v>-6316.9544388700015</v>
      </c>
      <c r="C24" s="10">
        <v>-1.5175016185241785</v>
      </c>
      <c r="D24" s="18">
        <v>-4723.185403609999</v>
      </c>
      <c r="E24" s="27">
        <f>D24*100/D25</f>
        <v>-1.1564096763904614</v>
      </c>
      <c r="F24" s="31">
        <f t="shared" si="0"/>
        <v>-1593.769035260002</v>
      </c>
      <c r="G24" s="29">
        <f t="shared" si="2"/>
        <v>33.74352050719545</v>
      </c>
    </row>
    <row r="25" spans="1:7" ht="24" thickBot="1">
      <c r="A25" s="5" t="s">
        <v>23</v>
      </c>
      <c r="B25" s="35">
        <f>B20+B21+B22+B23+B24</f>
        <v>416273.3246382599</v>
      </c>
      <c r="C25" s="36">
        <f>B25*100/B25</f>
        <v>99.99999999999999</v>
      </c>
      <c r="D25" s="39">
        <f>SUM(D20:D24)</f>
        <v>408435.3062794</v>
      </c>
      <c r="E25" s="40">
        <v>100</v>
      </c>
      <c r="F25" s="41">
        <f t="shared" si="0"/>
        <v>7838.018358859874</v>
      </c>
      <c r="G25" s="41">
        <f t="shared" si="2"/>
        <v>1.91903546004862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45" t="s">
        <v>48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45" t="s">
        <v>49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8" t="s">
        <v>24</v>
      </c>
      <c r="B29" s="45"/>
      <c r="C29" s="47"/>
      <c r="F29" s="37"/>
    </row>
    <row r="30" spans="1:3" ht="21">
      <c r="A30" s="8" t="s">
        <v>25</v>
      </c>
      <c r="B30" s="48"/>
      <c r="C30" s="49"/>
    </row>
    <row r="31" ht="21.75">
      <c r="A31" s="42" t="s">
        <v>50</v>
      </c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51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52</v>
      </c>
      <c r="C4" s="51"/>
      <c r="D4" s="50" t="s">
        <v>47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523</v>
      </c>
      <c r="C6" s="21"/>
      <c r="D6" s="22">
        <v>524</v>
      </c>
      <c r="E6" s="23"/>
      <c r="F6" s="24">
        <f>B6-D6</f>
        <v>-1</v>
      </c>
      <c r="G6" s="25"/>
    </row>
    <row r="7" spans="1:7" ht="21">
      <c r="A7" s="26" t="s">
        <v>5</v>
      </c>
      <c r="B7" s="16">
        <v>1861449</v>
      </c>
      <c r="C7" s="9"/>
      <c r="D7" s="22">
        <v>1849708</v>
      </c>
      <c r="E7" s="27"/>
      <c r="F7" s="28">
        <f>B7-D7</f>
        <v>11741</v>
      </c>
      <c r="G7" s="29"/>
    </row>
    <row r="8" spans="1:7" ht="21">
      <c r="A8" s="26" t="s">
        <v>6</v>
      </c>
      <c r="B8" s="16">
        <v>8324</v>
      </c>
      <c r="C8" s="9"/>
      <c r="D8" s="22">
        <v>8257</v>
      </c>
      <c r="E8" s="27"/>
      <c r="F8" s="28">
        <f>B8-D8</f>
        <v>67</v>
      </c>
      <c r="G8" s="29"/>
    </row>
    <row r="9" spans="1:7" ht="21">
      <c r="A9" s="26" t="s">
        <v>7</v>
      </c>
      <c r="B9" s="17">
        <v>420034.42768036</v>
      </c>
      <c r="C9" s="9"/>
      <c r="D9" s="30">
        <v>416273.32463826</v>
      </c>
      <c r="E9" s="27"/>
      <c r="F9" s="43">
        <f>B9-D9</f>
        <v>3761.103042099974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37762.188469450004</v>
      </c>
      <c r="C12" s="9">
        <f>B12*100/B25</f>
        <v>8.990260316991556</v>
      </c>
      <c r="D12" s="17">
        <v>35620.735646949994</v>
      </c>
      <c r="E12" s="27">
        <f>D12*100/D25</f>
        <v>8.557054593374268</v>
      </c>
      <c r="F12" s="31">
        <f aca="true" t="shared" si="0" ref="F12:F25">B12-D12</f>
        <v>2141.4528225000104</v>
      </c>
      <c r="G12" s="29">
        <f aca="true" t="shared" si="1" ref="G12:G17">F12*100/D12</f>
        <v>6.011815263235225</v>
      </c>
    </row>
    <row r="13" spans="1:7" ht="21">
      <c r="A13" s="26" t="s">
        <v>11</v>
      </c>
      <c r="B13" s="17">
        <v>13.329781199999998</v>
      </c>
      <c r="C13" s="9">
        <f>B13*100/B25</f>
        <v>0.0031734972948797816</v>
      </c>
      <c r="D13" s="17">
        <v>20.403806699999997</v>
      </c>
      <c r="E13" s="27">
        <f>D13*100/D25</f>
        <v>0.004901540764768157</v>
      </c>
      <c r="F13" s="31">
        <f t="shared" si="0"/>
        <v>-7.074025499999999</v>
      </c>
      <c r="G13" s="29">
        <f t="shared" si="1"/>
        <v>-34.67012604074513</v>
      </c>
    </row>
    <row r="14" spans="1:7" ht="21">
      <c r="A14" s="26" t="s">
        <v>12</v>
      </c>
      <c r="B14" s="17">
        <v>97457.55044481</v>
      </c>
      <c r="C14" s="9">
        <f>B14*100/B25</f>
        <v>23.202276771220703</v>
      </c>
      <c r="D14" s="17">
        <v>95383.29309998998</v>
      </c>
      <c r="E14" s="27">
        <f>D14*100/D25</f>
        <v>22.91362128065202</v>
      </c>
      <c r="F14" s="31">
        <f t="shared" si="0"/>
        <v>2074.257344820013</v>
      </c>
      <c r="G14" s="29">
        <f t="shared" si="1"/>
        <v>2.174654782201298</v>
      </c>
    </row>
    <row r="15" spans="1:7" ht="21">
      <c r="A15" s="26" t="s">
        <v>13</v>
      </c>
      <c r="B15" s="17">
        <v>10687.529148249998</v>
      </c>
      <c r="C15" s="9">
        <f>B15*100/B25</f>
        <v>2.5444412276564745</v>
      </c>
      <c r="D15" s="17">
        <v>9918.23931222</v>
      </c>
      <c r="E15" s="27">
        <f>D15*100/D25</f>
        <v>2.3826266842437995</v>
      </c>
      <c r="F15" s="31">
        <f t="shared" si="0"/>
        <v>769.2898360299987</v>
      </c>
      <c r="G15" s="29">
        <f t="shared" si="1"/>
        <v>7.756314521289854</v>
      </c>
    </row>
    <row r="16" spans="1:7" ht="21">
      <c r="A16" s="26" t="s">
        <v>14</v>
      </c>
      <c r="B16" s="17">
        <v>129.27103676</v>
      </c>
      <c r="C16" s="9">
        <f>B16*100/B25</f>
        <v>0.030776295522702564</v>
      </c>
      <c r="D16" s="17">
        <v>114.64298929999998</v>
      </c>
      <c r="E16" s="27">
        <f>D16*100/D25</f>
        <v>0.027540316065081605</v>
      </c>
      <c r="F16" s="31">
        <f t="shared" si="0"/>
        <v>14.628047460000005</v>
      </c>
      <c r="G16" s="29">
        <f t="shared" si="1"/>
        <v>12.75965285737713</v>
      </c>
    </row>
    <row r="17" spans="1:7" ht="21">
      <c r="A17" s="32" t="s">
        <v>15</v>
      </c>
      <c r="B17" s="17">
        <v>143346.89423098</v>
      </c>
      <c r="C17" s="9">
        <f>B17*100/B25</f>
        <v>34.127415465111554</v>
      </c>
      <c r="D17" s="17">
        <v>141441.61885569998</v>
      </c>
      <c r="E17" s="27">
        <f>D17*100/D25</f>
        <v>33.97806452734205</v>
      </c>
      <c r="F17" s="31">
        <f t="shared" si="0"/>
        <v>1905.2753752800054</v>
      </c>
      <c r="G17" s="29">
        <f t="shared" si="1"/>
        <v>1.3470401362019084</v>
      </c>
    </row>
    <row r="18" spans="1:7" ht="21">
      <c r="A18" s="26" t="s">
        <v>16</v>
      </c>
      <c r="B18" s="17">
        <v>0</v>
      </c>
      <c r="C18" s="9">
        <f>B18*100/B25</f>
        <v>0</v>
      </c>
      <c r="D18" s="17">
        <v>0</v>
      </c>
      <c r="E18" s="27">
        <f>D18*100/D25</f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1472.5785028</v>
      </c>
      <c r="C19" s="9">
        <f>B19*100/B25</f>
        <v>0.3505851915359211</v>
      </c>
      <c r="D19" s="17">
        <v>1250.53849231</v>
      </c>
      <c r="E19" s="27">
        <f>D19*100/D25</f>
        <v>0.3004128341388951</v>
      </c>
      <c r="F19" s="31">
        <f t="shared" si="0"/>
        <v>222.04001049</v>
      </c>
      <c r="G19" s="29">
        <f aca="true" t="shared" si="2" ref="G19:G25">F19*100/D19</f>
        <v>17.75555185669229</v>
      </c>
    </row>
    <row r="20" spans="1:7" ht="21">
      <c r="A20" s="26" t="s">
        <v>18</v>
      </c>
      <c r="B20" s="17">
        <v>290869.34161425004</v>
      </c>
      <c r="C20" s="9">
        <f>B20*100/B25</f>
        <v>69.2489287653338</v>
      </c>
      <c r="D20" s="17">
        <v>283749.47220316995</v>
      </c>
      <c r="E20" s="27">
        <f>D20*100/D25</f>
        <v>68.16422177658087</v>
      </c>
      <c r="F20" s="31">
        <f t="shared" si="0"/>
        <v>7119.869411080086</v>
      </c>
      <c r="G20" s="29">
        <f t="shared" si="2"/>
        <v>2.5092097461179157</v>
      </c>
    </row>
    <row r="21" spans="1:7" ht="21">
      <c r="A21" s="33" t="s">
        <v>19</v>
      </c>
      <c r="B21" s="17">
        <v>129917.77627040002</v>
      </c>
      <c r="C21" s="9">
        <f>B21*100/B25</f>
        <v>30.9302684991492</v>
      </c>
      <c r="D21" s="17">
        <v>134897.85307721997</v>
      </c>
      <c r="E21" s="27">
        <f>D21*100/D25</f>
        <v>32.406076751241685</v>
      </c>
      <c r="F21" s="31">
        <f t="shared" si="0"/>
        <v>-4980.076806819954</v>
      </c>
      <c r="G21" s="29">
        <f t="shared" si="2"/>
        <v>-3.691739114609329</v>
      </c>
    </row>
    <row r="22" spans="1:7" ht="21">
      <c r="A22" s="26" t="s">
        <v>20</v>
      </c>
      <c r="B22" s="17">
        <v>16.942108339999997</v>
      </c>
      <c r="C22" s="9">
        <f>B22*100/B25</f>
        <v>0.00403350468997572</v>
      </c>
      <c r="D22" s="17">
        <v>18.53349733</v>
      </c>
      <c r="E22" s="27">
        <f>D22*100/D25</f>
        <v>0.004452242368906427</v>
      </c>
      <c r="F22" s="31">
        <f t="shared" si="0"/>
        <v>-1.5913889900000022</v>
      </c>
      <c r="G22" s="29">
        <f t="shared" si="2"/>
        <v>-8.586555260803559</v>
      </c>
    </row>
    <row r="23" spans="1:7" ht="21">
      <c r="A23" s="26" t="s">
        <v>21</v>
      </c>
      <c r="B23" s="17">
        <v>2495.5469135099993</v>
      </c>
      <c r="C23" s="9">
        <f>B23*100/B25</f>
        <v>0.5941291353881767</v>
      </c>
      <c r="D23" s="17">
        <v>3924.420299410001</v>
      </c>
      <c r="E23" s="27">
        <f>D23*100/D25</f>
        <v>0.9427508483327172</v>
      </c>
      <c r="F23" s="31">
        <f t="shared" si="0"/>
        <v>-1428.8733859000017</v>
      </c>
      <c r="G23" s="29">
        <f t="shared" si="2"/>
        <v>-36.409794998635064</v>
      </c>
    </row>
    <row r="24" spans="1:7" ht="21.75" thickBot="1">
      <c r="A24" s="34" t="s">
        <v>22</v>
      </c>
      <c r="B24" s="18">
        <v>-3265.17922614</v>
      </c>
      <c r="C24" s="10">
        <f>B24*100/B25</f>
        <v>-0.7773599045611453</v>
      </c>
      <c r="D24" s="18">
        <v>-6316.9544388700015</v>
      </c>
      <c r="E24" s="27">
        <f>D24*100/D25</f>
        <v>-1.5175016185241785</v>
      </c>
      <c r="F24" s="31">
        <f t="shared" si="0"/>
        <v>3051.7752127300014</v>
      </c>
      <c r="G24" s="29">
        <f t="shared" si="2"/>
        <v>-48.310863126565685</v>
      </c>
    </row>
    <row r="25" spans="1:7" ht="24" thickBot="1">
      <c r="A25" s="5" t="s">
        <v>23</v>
      </c>
      <c r="B25" s="35">
        <f>B20+B21+B22+B23+B24</f>
        <v>420034.42768036004</v>
      </c>
      <c r="C25" s="36">
        <f>B25*100/B25</f>
        <v>99.99999999999999</v>
      </c>
      <c r="D25" s="39">
        <f>SUM(D20:D24)</f>
        <v>416273.3246382599</v>
      </c>
      <c r="E25" s="40">
        <v>100</v>
      </c>
      <c r="F25" s="41">
        <f t="shared" si="0"/>
        <v>3761.1030421001487</v>
      </c>
      <c r="G25" s="41">
        <f t="shared" si="2"/>
        <v>0.9035176696389409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" ht="22.5">
      <c r="A27" s="8" t="s">
        <v>24</v>
      </c>
      <c r="B27" s="45"/>
      <c r="C27" s="47"/>
      <c r="F27" s="37"/>
    </row>
    <row r="28" spans="1:3" ht="21">
      <c r="A28" s="8" t="s">
        <v>25</v>
      </c>
      <c r="B28" s="48"/>
      <c r="C28" s="49"/>
    </row>
    <row r="29" ht="21.75">
      <c r="A29" s="42" t="s">
        <v>53</v>
      </c>
    </row>
    <row r="30" spans="1:2" ht="21">
      <c r="A30" s="1"/>
      <c r="B30" s="47"/>
    </row>
    <row r="31" spans="1:7" ht="22.5">
      <c r="A31" s="1"/>
      <c r="B31" s="49"/>
      <c r="F31" s="44"/>
      <c r="G31" s="44"/>
    </row>
    <row r="32" ht="21.75">
      <c r="A32" s="8"/>
    </row>
    <row r="33" ht="21.75">
      <c r="A33" s="8"/>
    </row>
    <row r="34" spans="1:5" ht="21.75">
      <c r="A34" s="8"/>
      <c r="D34" s="4"/>
      <c r="E34" s="4"/>
    </row>
    <row r="35" spans="4:5" ht="21">
      <c r="D35" s="4"/>
      <c r="E35" s="4"/>
    </row>
    <row r="36" spans="4:5" ht="21"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54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55</v>
      </c>
      <c r="C4" s="51"/>
      <c r="D4" s="50" t="s">
        <v>52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523</v>
      </c>
      <c r="C6" s="21"/>
      <c r="D6" s="22">
        <v>523</v>
      </c>
      <c r="E6" s="23"/>
      <c r="F6" s="24">
        <f>B6-D6</f>
        <v>0</v>
      </c>
      <c r="G6" s="25"/>
    </row>
    <row r="7" spans="1:7" ht="21">
      <c r="A7" s="26" t="s">
        <v>5</v>
      </c>
      <c r="B7" s="16">
        <v>1863371</v>
      </c>
      <c r="C7" s="9"/>
      <c r="D7" s="22">
        <v>1861449</v>
      </c>
      <c r="E7" s="27"/>
      <c r="F7" s="28">
        <f>B7-D7</f>
        <v>1922</v>
      </c>
      <c r="G7" s="29"/>
    </row>
    <row r="8" spans="1:7" ht="21">
      <c r="A8" s="26" t="s">
        <v>6</v>
      </c>
      <c r="B8" s="16">
        <v>8402</v>
      </c>
      <c r="C8" s="9"/>
      <c r="D8" s="22">
        <v>8324</v>
      </c>
      <c r="E8" s="27"/>
      <c r="F8" s="28">
        <f>B8-D8</f>
        <v>78</v>
      </c>
      <c r="G8" s="29"/>
    </row>
    <row r="9" spans="1:7" ht="21">
      <c r="A9" s="26" t="s">
        <v>7</v>
      </c>
      <c r="B9" s="17">
        <v>425988.43929756</v>
      </c>
      <c r="C9" s="9"/>
      <c r="D9" s="30">
        <v>420034.42768036</v>
      </c>
      <c r="E9" s="27"/>
      <c r="F9" s="43">
        <f>B9-D9</f>
        <v>5954.011617200042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41502.49027224</v>
      </c>
      <c r="C12" s="9">
        <v>9.742633002124695</v>
      </c>
      <c r="D12" s="17">
        <v>37762.188469450004</v>
      </c>
      <c r="E12" s="27">
        <v>8.990260316991556</v>
      </c>
      <c r="F12" s="31">
        <f aca="true" t="shared" si="0" ref="F12:F25">B12-D12</f>
        <v>3740.301802789996</v>
      </c>
      <c r="G12" s="29">
        <f aca="true" t="shared" si="1" ref="G12:G17">F12*100/D12</f>
        <v>9.904886221877575</v>
      </c>
    </row>
    <row r="13" spans="1:7" ht="21">
      <c r="A13" s="26" t="s">
        <v>11</v>
      </c>
      <c r="B13" s="17">
        <v>19.65872136</v>
      </c>
      <c r="C13" s="9">
        <v>0.0046148485607770354</v>
      </c>
      <c r="D13" s="17">
        <v>13.329781199999998</v>
      </c>
      <c r="E13" s="27">
        <v>0.0031734972948797816</v>
      </c>
      <c r="F13" s="31">
        <f t="shared" si="0"/>
        <v>6.328940160000004</v>
      </c>
      <c r="G13" s="29">
        <f t="shared" si="1"/>
        <v>47.47970026694816</v>
      </c>
    </row>
    <row r="14" spans="1:7" ht="21">
      <c r="A14" s="26" t="s">
        <v>12</v>
      </c>
      <c r="B14" s="17">
        <v>92190.37802218997</v>
      </c>
      <c r="C14" s="9">
        <v>21.64152111127914</v>
      </c>
      <c r="D14" s="17">
        <v>97457.55044481</v>
      </c>
      <c r="E14" s="27">
        <v>23.202276771220703</v>
      </c>
      <c r="F14" s="31">
        <f t="shared" si="0"/>
        <v>-5267.172422620031</v>
      </c>
      <c r="G14" s="29">
        <f t="shared" si="1"/>
        <v>-5.404581172602753</v>
      </c>
    </row>
    <row r="15" spans="1:7" ht="21">
      <c r="A15" s="26" t="s">
        <v>13</v>
      </c>
      <c r="B15" s="17">
        <v>11168.573465649999</v>
      </c>
      <c r="C15" s="9">
        <v>2.621802010417603</v>
      </c>
      <c r="D15" s="17">
        <v>10687.529148249998</v>
      </c>
      <c r="E15" s="27">
        <v>2.5444412276564745</v>
      </c>
      <c r="F15" s="31">
        <f t="shared" si="0"/>
        <v>481.0443174000011</v>
      </c>
      <c r="G15" s="29">
        <f t="shared" si="1"/>
        <v>4.500987185412902</v>
      </c>
    </row>
    <row r="16" spans="1:7" ht="21">
      <c r="A16" s="26" t="s">
        <v>14</v>
      </c>
      <c r="B16" s="17">
        <v>67.45949618</v>
      </c>
      <c r="C16" s="9">
        <v>0.015835992237544838</v>
      </c>
      <c r="D16" s="17">
        <v>129.27103676</v>
      </c>
      <c r="E16" s="27">
        <v>0.030776295522702564</v>
      </c>
      <c r="F16" s="31">
        <f t="shared" si="0"/>
        <v>-61.811540579999985</v>
      </c>
      <c r="G16" s="29">
        <f t="shared" si="1"/>
        <v>-47.81545977290883</v>
      </c>
    </row>
    <row r="17" spans="1:7" ht="21">
      <c r="A17" s="32" t="s">
        <v>15</v>
      </c>
      <c r="B17" s="17">
        <v>147775.94706648999</v>
      </c>
      <c r="C17" s="9">
        <v>34.6901308660318</v>
      </c>
      <c r="D17" s="17">
        <v>143346.89423098</v>
      </c>
      <c r="E17" s="27">
        <v>34.127415465111554</v>
      </c>
      <c r="F17" s="31">
        <f t="shared" si="0"/>
        <v>4429.052835509996</v>
      </c>
      <c r="G17" s="29">
        <f t="shared" si="1"/>
        <v>3.089744538429486</v>
      </c>
    </row>
    <row r="18" spans="1:7" ht="21">
      <c r="A18" s="26" t="s">
        <v>16</v>
      </c>
      <c r="B18" s="17">
        <v>0</v>
      </c>
      <c r="C18" s="9">
        <v>0</v>
      </c>
      <c r="D18" s="17">
        <v>0</v>
      </c>
      <c r="E18" s="27">
        <v>0</v>
      </c>
      <c r="F18" s="31">
        <f t="shared" si="0"/>
        <v>0</v>
      </c>
      <c r="G18" s="29">
        <v>0</v>
      </c>
    </row>
    <row r="19" spans="1:7" ht="21">
      <c r="A19" s="26" t="s">
        <v>17</v>
      </c>
      <c r="B19" s="17">
        <v>1065.8603271</v>
      </c>
      <c r="C19" s="9">
        <v>0.25020874483297395</v>
      </c>
      <c r="D19" s="17">
        <v>1472.5785028</v>
      </c>
      <c r="E19" s="27">
        <v>0.3505851915359211</v>
      </c>
      <c r="F19" s="31">
        <f t="shared" si="0"/>
        <v>-406.7181757000001</v>
      </c>
      <c r="G19" s="29">
        <f aca="true" t="shared" si="2" ref="G19:G25">F19*100/D19</f>
        <v>-27.619456275278722</v>
      </c>
    </row>
    <row r="20" spans="1:7" ht="21">
      <c r="A20" s="26" t="s">
        <v>18</v>
      </c>
      <c r="B20" s="17">
        <v>293790.36737120996</v>
      </c>
      <c r="C20" s="9">
        <v>68.96674657548454</v>
      </c>
      <c r="D20" s="17">
        <v>290869.34161425004</v>
      </c>
      <c r="E20" s="27">
        <v>69.2489287653338</v>
      </c>
      <c r="F20" s="31">
        <f t="shared" si="0"/>
        <v>2921.02575695992</v>
      </c>
      <c r="G20" s="29">
        <f t="shared" si="2"/>
        <v>1.0042398214775672</v>
      </c>
    </row>
    <row r="21" spans="1:7" ht="21">
      <c r="A21" s="33" t="s">
        <v>19</v>
      </c>
      <c r="B21" s="17">
        <v>136645.2698384</v>
      </c>
      <c r="C21" s="9">
        <v>32.07722492744716</v>
      </c>
      <c r="D21" s="17">
        <v>129917.77627040002</v>
      </c>
      <c r="E21" s="27">
        <v>30.9302684991492</v>
      </c>
      <c r="F21" s="31">
        <f t="shared" si="0"/>
        <v>6727.493567999991</v>
      </c>
      <c r="G21" s="29">
        <f t="shared" si="2"/>
        <v>5.178270257641993</v>
      </c>
    </row>
    <row r="22" spans="1:7" ht="21">
      <c r="A22" s="26" t="s">
        <v>20</v>
      </c>
      <c r="B22" s="17">
        <v>16.0864307</v>
      </c>
      <c r="C22" s="9">
        <v>0.0037762599206978393</v>
      </c>
      <c r="D22" s="17">
        <v>16.942108339999997</v>
      </c>
      <c r="E22" s="27">
        <v>0.00403350468997572</v>
      </c>
      <c r="F22" s="31">
        <f t="shared" si="0"/>
        <v>-0.8556776399999961</v>
      </c>
      <c r="G22" s="29">
        <f t="shared" si="2"/>
        <v>-5.05059714427488</v>
      </c>
    </row>
    <row r="23" spans="1:7" ht="21">
      <c r="A23" s="26" t="s">
        <v>21</v>
      </c>
      <c r="B23" s="17">
        <v>2271.3197132200003</v>
      </c>
      <c r="C23" s="9">
        <v>0.5331881111528113</v>
      </c>
      <c r="D23" s="17">
        <v>2495.5469135099993</v>
      </c>
      <c r="E23" s="27">
        <v>0.5941291353881767</v>
      </c>
      <c r="F23" s="31">
        <f t="shared" si="0"/>
        <v>-224.22720028999902</v>
      </c>
      <c r="G23" s="29">
        <f t="shared" si="2"/>
        <v>-8.985092569332721</v>
      </c>
    </row>
    <row r="24" spans="1:7" ht="21.75" thickBot="1">
      <c r="A24" s="34" t="s">
        <v>22</v>
      </c>
      <c r="B24" s="18">
        <v>-6734.6040559699995</v>
      </c>
      <c r="C24" s="10">
        <v>-1.580935874005202</v>
      </c>
      <c r="D24" s="18">
        <v>-3265.17922614</v>
      </c>
      <c r="E24" s="27">
        <v>-0.7773599045611453</v>
      </c>
      <c r="F24" s="31">
        <f t="shared" si="0"/>
        <v>-3469.4248298299995</v>
      </c>
      <c r="G24" s="29">
        <f t="shared" si="2"/>
        <v>106.25526470506958</v>
      </c>
    </row>
    <row r="25" spans="1:7" ht="24" thickBot="1">
      <c r="A25" s="5" t="s">
        <v>23</v>
      </c>
      <c r="B25" s="35">
        <f>B20+B21+B22+B23+B24</f>
        <v>425988.43929755996</v>
      </c>
      <c r="C25" s="36">
        <f>B25*100/B25</f>
        <v>100</v>
      </c>
      <c r="D25" s="39">
        <f>SUM(D20:D24)</f>
        <v>420034.42768036004</v>
      </c>
      <c r="E25" s="40">
        <v>100</v>
      </c>
      <c r="F25" s="41">
        <f t="shared" si="0"/>
        <v>5954.011617199925</v>
      </c>
      <c r="G25" s="41">
        <f t="shared" si="2"/>
        <v>1.4175056197371612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56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4" t="s">
        <v>0</v>
      </c>
      <c r="B1" s="54"/>
      <c r="C1" s="54"/>
      <c r="D1" s="54"/>
      <c r="E1" s="54"/>
      <c r="F1" s="54"/>
      <c r="G1" s="54"/>
    </row>
    <row r="2" spans="1:7" ht="26.25">
      <c r="A2" s="54" t="s">
        <v>57</v>
      </c>
      <c r="B2" s="54"/>
      <c r="C2" s="54"/>
      <c r="D2" s="54"/>
      <c r="E2" s="54"/>
      <c r="F2" s="54"/>
      <c r="G2" s="54"/>
    </row>
    <row r="3" ht="22.5" thickBot="1">
      <c r="A3" s="2"/>
    </row>
    <row r="4" spans="1:7" ht="26.25" customHeight="1">
      <c r="A4" s="55" t="s">
        <v>1</v>
      </c>
      <c r="B4" s="50" t="s">
        <v>58</v>
      </c>
      <c r="C4" s="51"/>
      <c r="D4" s="50" t="s">
        <v>55</v>
      </c>
      <c r="E4" s="51"/>
      <c r="F4" s="52" t="s">
        <v>29</v>
      </c>
      <c r="G4" s="53"/>
    </row>
    <row r="5" spans="1:7" ht="24" thickBot="1">
      <c r="A5" s="56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520</v>
      </c>
      <c r="C6" s="21"/>
      <c r="D6" s="22">
        <v>523</v>
      </c>
      <c r="E6" s="23"/>
      <c r="F6" s="24">
        <f>B6-D6</f>
        <v>-3</v>
      </c>
      <c r="G6" s="25"/>
    </row>
    <row r="7" spans="1:7" ht="21">
      <c r="A7" s="26" t="s">
        <v>5</v>
      </c>
      <c r="B7" s="16">
        <v>1873587</v>
      </c>
      <c r="C7" s="9"/>
      <c r="D7" s="22">
        <v>1863371</v>
      </c>
      <c r="E7" s="27"/>
      <c r="F7" s="28">
        <f>B7-D7</f>
        <v>10216</v>
      </c>
      <c r="G7" s="29"/>
    </row>
    <row r="8" spans="1:7" ht="21">
      <c r="A8" s="26" t="s">
        <v>6</v>
      </c>
      <c r="B8" s="16">
        <v>8480</v>
      </c>
      <c r="C8" s="9"/>
      <c r="D8" s="22">
        <v>8402</v>
      </c>
      <c r="E8" s="27"/>
      <c r="F8" s="28">
        <f>B8-D8</f>
        <v>78</v>
      </c>
      <c r="G8" s="29"/>
    </row>
    <row r="9" spans="1:7" ht="21">
      <c r="A9" s="26" t="s">
        <v>7</v>
      </c>
      <c r="B9" s="17">
        <v>427913.69344084006</v>
      </c>
      <c r="C9" s="9"/>
      <c r="D9" s="30">
        <v>425988.43929756</v>
      </c>
      <c r="E9" s="27"/>
      <c r="F9" s="43">
        <f>B9-D9</f>
        <v>1925.2541432800354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43209.003803939995</v>
      </c>
      <c r="C12" s="9">
        <f>B12*100/B25</f>
        <v>10.09759782550958</v>
      </c>
      <c r="D12" s="17">
        <v>41502.49027224</v>
      </c>
      <c r="E12" s="27">
        <f>D12*100/D25</f>
        <v>9.742633002124695</v>
      </c>
      <c r="F12" s="31">
        <f aca="true" t="shared" si="0" ref="F12:F25">B12-D12</f>
        <v>1706.513531699995</v>
      </c>
      <c r="G12" s="29">
        <f aca="true" t="shared" si="1" ref="G12:G17">F12*100/D12</f>
        <v>4.111834062259729</v>
      </c>
    </row>
    <row r="13" spans="1:7" ht="21">
      <c r="A13" s="26" t="s">
        <v>11</v>
      </c>
      <c r="B13" s="17">
        <v>18.04191648</v>
      </c>
      <c r="C13" s="9">
        <f>B13*100/B25</f>
        <v>0.004216251257333118</v>
      </c>
      <c r="D13" s="17">
        <v>19.65872136</v>
      </c>
      <c r="E13" s="27">
        <f>D13*100/D25</f>
        <v>0.0046148485607770354</v>
      </c>
      <c r="F13" s="31">
        <f t="shared" si="0"/>
        <v>-1.61680488</v>
      </c>
      <c r="G13" s="29">
        <f t="shared" si="1"/>
        <v>-8.224364394775675</v>
      </c>
    </row>
    <row r="14" spans="1:7" ht="21">
      <c r="A14" s="26" t="s">
        <v>12</v>
      </c>
      <c r="B14" s="17">
        <v>90902.86176505001</v>
      </c>
      <c r="C14" s="9">
        <f>B14*100/B25</f>
        <v>21.243270116948832</v>
      </c>
      <c r="D14" s="17">
        <v>92190.37802218997</v>
      </c>
      <c r="E14" s="27">
        <f>D14*100/D25</f>
        <v>21.64152111127914</v>
      </c>
      <c r="F14" s="31">
        <f t="shared" si="0"/>
        <v>-1287.516257139956</v>
      </c>
      <c r="G14" s="29">
        <f t="shared" si="1"/>
        <v>-1.396584204080446</v>
      </c>
    </row>
    <row r="15" spans="1:7" ht="21">
      <c r="A15" s="26" t="s">
        <v>13</v>
      </c>
      <c r="B15" s="17">
        <v>11687.50498334</v>
      </c>
      <c r="C15" s="9">
        <f>B15*100/B25</f>
        <v>2.7312762275404543</v>
      </c>
      <c r="D15" s="17">
        <v>11168.573465649999</v>
      </c>
      <c r="E15" s="27">
        <f>D15*100/D25</f>
        <v>2.621802010417603</v>
      </c>
      <c r="F15" s="31">
        <f t="shared" si="0"/>
        <v>518.9315176900018</v>
      </c>
      <c r="G15" s="29">
        <f t="shared" si="1"/>
        <v>4.646354516859513</v>
      </c>
    </row>
    <row r="16" spans="1:7" ht="21">
      <c r="A16" s="26" t="s">
        <v>14</v>
      </c>
      <c r="B16" s="17">
        <v>220.64770192</v>
      </c>
      <c r="C16" s="9">
        <f>B16*100/B25</f>
        <v>0.051563599226231584</v>
      </c>
      <c r="D16" s="17">
        <v>67.45949618</v>
      </c>
      <c r="E16" s="27">
        <f>D16*100/D25</f>
        <v>0.015835992237544838</v>
      </c>
      <c r="F16" s="31">
        <f t="shared" si="0"/>
        <v>153.18820574</v>
      </c>
      <c r="G16" s="29">
        <f t="shared" si="1"/>
        <v>227.08175188746273</v>
      </c>
    </row>
    <row r="17" spans="1:7" ht="21">
      <c r="A17" s="32" t="s">
        <v>15</v>
      </c>
      <c r="B17" s="17">
        <v>150032.69238166002</v>
      </c>
      <c r="C17" s="9">
        <f>B17*100/B25</f>
        <v>35.061437547196036</v>
      </c>
      <c r="D17" s="17">
        <v>147775.94706648999</v>
      </c>
      <c r="E17" s="27">
        <f>D17*100/D25</f>
        <v>34.6901308660318</v>
      </c>
      <c r="F17" s="31">
        <f t="shared" si="0"/>
        <v>2256.745315170032</v>
      </c>
      <c r="G17" s="29">
        <f t="shared" si="1"/>
        <v>1.527139808587819</v>
      </c>
    </row>
    <row r="18" spans="1:7" ht="21">
      <c r="A18" s="26" t="s">
        <v>16</v>
      </c>
      <c r="B18" s="17">
        <v>4523.1494325799995</v>
      </c>
      <c r="C18" s="9">
        <f>B18*100/B25</f>
        <v>1.0570237648179712</v>
      </c>
      <c r="D18" s="17">
        <v>0</v>
      </c>
      <c r="E18" s="27">
        <f>D18*100/D25</f>
        <v>0</v>
      </c>
      <c r="F18" s="31">
        <f t="shared" si="0"/>
        <v>4523.1494325799995</v>
      </c>
      <c r="G18" s="29">
        <v>0</v>
      </c>
    </row>
    <row r="19" spans="1:7" ht="21">
      <c r="A19" s="26" t="s">
        <v>17</v>
      </c>
      <c r="B19" s="17">
        <v>915.13015683</v>
      </c>
      <c r="C19" s="9">
        <f>B19*100/B25</f>
        <v>0.21385858196578575</v>
      </c>
      <c r="D19" s="17">
        <v>1065.8603271</v>
      </c>
      <c r="E19" s="27">
        <f>D19*100/D25</f>
        <v>0.25020874483297395</v>
      </c>
      <c r="F19" s="31">
        <f t="shared" si="0"/>
        <v>-150.73017026999992</v>
      </c>
      <c r="G19" s="29">
        <f aca="true" t="shared" si="2" ref="G19:G25">F19*100/D19</f>
        <v>-14.141643744270658</v>
      </c>
    </row>
    <row r="20" spans="1:7" ht="21">
      <c r="A20" s="26" t="s">
        <v>18</v>
      </c>
      <c r="B20" s="17">
        <v>301509.03214180004</v>
      </c>
      <c r="C20" s="9">
        <f>B20*100/B25</f>
        <v>70.46024391446223</v>
      </c>
      <c r="D20" s="17">
        <v>293790.36737120996</v>
      </c>
      <c r="E20" s="27">
        <f>D20*100/D25</f>
        <v>68.96674657548454</v>
      </c>
      <c r="F20" s="31">
        <f t="shared" si="0"/>
        <v>7718.664770590083</v>
      </c>
      <c r="G20" s="29">
        <f t="shared" si="2"/>
        <v>2.6272695186215542</v>
      </c>
    </row>
    <row r="21" spans="1:7" ht="21">
      <c r="A21" s="33" t="s">
        <v>19</v>
      </c>
      <c r="B21" s="17">
        <v>128997.87688571999</v>
      </c>
      <c r="C21" s="9">
        <f>B21*100/B25</f>
        <v>30.14576978092294</v>
      </c>
      <c r="D21" s="17">
        <v>136645.2698384</v>
      </c>
      <c r="E21" s="27">
        <f>D21*100/D25</f>
        <v>32.07722492744716</v>
      </c>
      <c r="F21" s="31">
        <f t="shared" si="0"/>
        <v>-7647.39295268002</v>
      </c>
      <c r="G21" s="29">
        <f t="shared" si="2"/>
        <v>-5.596529584759144</v>
      </c>
    </row>
    <row r="22" spans="1:7" ht="21">
      <c r="A22" s="26" t="s">
        <v>20</v>
      </c>
      <c r="B22" s="17">
        <v>16.18850016</v>
      </c>
      <c r="C22" s="9">
        <f>B22*100/B25</f>
        <v>0.0037831227203384866</v>
      </c>
      <c r="D22" s="17">
        <v>16.0864307</v>
      </c>
      <c r="E22" s="27">
        <f>D22*100/D25</f>
        <v>0.0037762599206978393</v>
      </c>
      <c r="F22" s="31">
        <f t="shared" si="0"/>
        <v>0.10206945999999917</v>
      </c>
      <c r="G22" s="29">
        <f t="shared" si="2"/>
        <v>0.6345065720514319</v>
      </c>
    </row>
    <row r="23" spans="1:7" ht="21">
      <c r="A23" s="26" t="s">
        <v>21</v>
      </c>
      <c r="B23" s="17">
        <v>2586.04422135</v>
      </c>
      <c r="C23" s="9">
        <f>B23*100/B25</f>
        <v>0.604337804793229</v>
      </c>
      <c r="D23" s="17">
        <v>2271.3197132200003</v>
      </c>
      <c r="E23" s="27">
        <f>D23*100/D25</f>
        <v>0.5331881111528113</v>
      </c>
      <c r="F23" s="31">
        <f t="shared" si="0"/>
        <v>314.7245081299998</v>
      </c>
      <c r="G23" s="29">
        <f t="shared" si="2"/>
        <v>13.856460026220692</v>
      </c>
    </row>
    <row r="24" spans="1:7" ht="21.75" thickBot="1">
      <c r="A24" s="34" t="s">
        <v>22</v>
      </c>
      <c r="B24" s="18">
        <v>-5195.448308190002</v>
      </c>
      <c r="C24" s="10">
        <f>B24*100/B25</f>
        <v>-1.214134622898737</v>
      </c>
      <c r="D24" s="18">
        <v>-6734.6040559699995</v>
      </c>
      <c r="E24" s="27">
        <f>D24*100/D25</f>
        <v>-1.580935874005202</v>
      </c>
      <c r="F24" s="31">
        <f t="shared" si="0"/>
        <v>1539.155747779998</v>
      </c>
      <c r="G24" s="29">
        <f t="shared" si="2"/>
        <v>-22.854435613265014</v>
      </c>
    </row>
    <row r="25" spans="1:7" ht="24" thickBot="1">
      <c r="A25" s="5" t="s">
        <v>23</v>
      </c>
      <c r="B25" s="35">
        <f>B20+B21+B22+B23+B24</f>
        <v>427913.69344084006</v>
      </c>
      <c r="C25" s="36">
        <f>B25*100/B25</f>
        <v>99.99999999999999</v>
      </c>
      <c r="D25" s="39">
        <f>SUM(D20:D24)</f>
        <v>425988.43929755996</v>
      </c>
      <c r="E25" s="40">
        <v>100</v>
      </c>
      <c r="F25" s="41">
        <f t="shared" si="0"/>
        <v>1925.2541432800936</v>
      </c>
      <c r="G25" s="41">
        <f t="shared" si="2"/>
        <v>0.45194985724372483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59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vee</cp:lastModifiedBy>
  <cp:lastPrinted>2006-12-01T02:35:20Z</cp:lastPrinted>
  <dcterms:created xsi:type="dcterms:W3CDTF">2004-03-01T02:09:16Z</dcterms:created>
  <dcterms:modified xsi:type="dcterms:W3CDTF">2007-01-29T07:17:16Z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