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880" tabRatio="691" activeTab="11"/>
  </bookViews>
  <sheets>
    <sheet name="ม.ค." sheetId="1" r:id="rId1"/>
    <sheet name="ก.พ." sheetId="2" r:id="rId2"/>
    <sheet name="มี.ค." sheetId="3" r:id="rId3"/>
    <sheet name="เม.ย." sheetId="4" r:id="rId4"/>
    <sheet name="พ.ค." sheetId="5" r:id="rId5"/>
    <sheet name="มิ.ย." sheetId="6" r:id="rId6"/>
    <sheet name="ก.ค." sheetId="7" r:id="rId7"/>
    <sheet name="ส.ค." sheetId="8" r:id="rId8"/>
    <sheet name="ก.ย." sheetId="9" r:id="rId9"/>
    <sheet name="ต.ค." sheetId="10" r:id="rId10"/>
    <sheet name="พ.ย." sheetId="11" r:id="rId11"/>
    <sheet name="ธ.ค." sheetId="12" r:id="rId12"/>
  </sheets>
  <definedNames>
    <definedName name="_xlnm.Print_Area" localSheetId="1">'ก.พ.'!#REF!</definedName>
    <definedName name="_xlnm.Print_Area" localSheetId="4">'พ.ค.'!#REF!</definedName>
    <definedName name="_xlnm.Print_Area" localSheetId="5">'มิ.ย.'!#REF!</definedName>
  </definedNames>
  <calcPr fullCalcOnLoad="1"/>
</workbook>
</file>

<file path=xl/sharedStrings.xml><?xml version="1.0" encoding="utf-8"?>
<sst xmlns="http://schemas.openxmlformats.org/spreadsheetml/2006/main" count="758" uniqueCount="154">
  <si>
    <t>รายงานแสดงการจัดการกองทุนแยกตามรายบริษัทจัดการ</t>
  </si>
  <si>
    <t>จำนวน</t>
  </si>
  <si>
    <t>จำนวนเงินกองทุน</t>
  </si>
  <si>
    <t>บริษัทจัดการ</t>
  </si>
  <si>
    <t>กองทุน</t>
  </si>
  <si>
    <t>สมาชิก</t>
  </si>
  <si>
    <t>นายจ้าง</t>
  </si>
  <si>
    <t>(กองทุน)</t>
  </si>
  <si>
    <t>(ราย)</t>
  </si>
  <si>
    <t>(ล้านบาท)</t>
  </si>
  <si>
    <t>(ร้อยละ)</t>
  </si>
  <si>
    <t xml:space="preserve"> 4.  ธนาคาร กรุงเทพ จำกัด (มหาชน)</t>
  </si>
  <si>
    <t xml:space="preserve"> 5.  บริษัทหลักทรัพย์จัดการกองทุน เอ็มเอฟซี จำกัด (มหาชน)</t>
  </si>
  <si>
    <t xml:space="preserve"> 6.  ธนาคาร ไทยธนาคาร จำกัด (มหาชน)</t>
  </si>
  <si>
    <t xml:space="preserve"> 7.  ธนาคาร ไทยพาณิชย์ จำกัด (มหาชน)</t>
  </si>
  <si>
    <t xml:space="preserve"> 8.  บริษัทหลักทรัพย์ บีฟิท จำกัด</t>
  </si>
  <si>
    <t xml:space="preserve"> 9.  บริษัท อเมริกันอินเตอร์เนชั่นแนลแอสชัวรันส์ จำกัด</t>
  </si>
  <si>
    <t xml:space="preserve"> 11. บริษัทหลักทรัพย์จัดการกองทุนรวม ไทยพาณิชย์ จำกัด</t>
  </si>
  <si>
    <t xml:space="preserve"> 12. ธนาคาร กรุงศรีอยุธยา จำกัด (มหาชน)</t>
  </si>
  <si>
    <t>รวม</t>
  </si>
  <si>
    <t>ที่มา  :   บริษัทจัดการกองทุนสำรองเลี้ยงชีพ</t>
  </si>
  <si>
    <t>จัดทำโดย  :  สมาคมบริษัทจัดการลงทุน</t>
  </si>
  <si>
    <t>เปลี่ยนแปลง</t>
  </si>
  <si>
    <t xml:space="preserve"> 2.  บริษัทหลักทรัพย์จัดการกองทุน ทิสโก้ จำกัด</t>
  </si>
  <si>
    <t xml:space="preserve">                     </t>
  </si>
  <si>
    <t xml:space="preserve"> 8.  บริษัท อเมริกันอินเตอร์เนชั่นแนลแอสชัวรันส์ จำกัด</t>
  </si>
  <si>
    <t xml:space="preserve"> 9.  บริษัทหลักทรัพย์ บีฟิท จำกัด</t>
  </si>
  <si>
    <t xml:space="preserve"> 10. บริษัทหลักทรัพย์จัดการกองทุนรวม ไทยพาณิชย์ จำกัด</t>
  </si>
  <si>
    <t xml:space="preserve"> 11. ธนาคาร ทหารไทย จำกัด (มหาชน)</t>
  </si>
  <si>
    <t xml:space="preserve"> 13. บริษัท ไทยประกันชีวิต จำกัด</t>
  </si>
  <si>
    <t xml:space="preserve"> 14. บริษัทหลักทรัพย์จัดการกองทุนรวม บีโอเอ จำกัด</t>
  </si>
  <si>
    <t xml:space="preserve"> 15. บริษัทหลักทรัพย์จัดการกองทุน ธนชาติ จำกัด</t>
  </si>
  <si>
    <t xml:space="preserve"> 16. บริษัทหลักทรัพย์จัดการกองทุน ชโรเดอร์ จำกัด</t>
  </si>
  <si>
    <t xml:space="preserve"> 17. บริษัทหลักทรัพย์จัดการกองทุนรวม วรรณ จำกัด</t>
  </si>
  <si>
    <t>ธันวาคม  2544</t>
  </si>
  <si>
    <t xml:space="preserve"> 3.  บริษัทหลักทรัพย์จัดการกองทุน กสิกรไทย จำกัด</t>
  </si>
  <si>
    <t>ณ วันที่  31  มกราคม 2545</t>
  </si>
  <si>
    <t>มกราคม  2545</t>
  </si>
  <si>
    <t xml:space="preserve"> 1.  บริษัทหลักทรัพย์จัดการกองทุนรวม กรุงไทย จำกัด </t>
  </si>
  <si>
    <t>ณ วันที่  28 กุมภาพันธ์ 2545</t>
  </si>
  <si>
    <t>กุมภาพันธ์ 2545</t>
  </si>
  <si>
    <t>1.  บริษัทหลักทรัพย์จัดการกองทุน กสิกรไทย จำกัด</t>
  </si>
  <si>
    <t xml:space="preserve">2.  บริษัทหลักทรัพย์จัดการกองทุนรวม กรุงไทย จำกัด </t>
  </si>
  <si>
    <t>3.  บริษัทหลักทรัพย์จัดการกองทุน ทิสโก้ จำกัด</t>
  </si>
  <si>
    <t>4.  บริษัทหลักทรัพย์จัดการกองทุน เอ็มเอฟซี จำกัด (มหาชน)</t>
  </si>
  <si>
    <t>5.  ธนาคาร ไทยธนาคาร จำกัด (มหาชน)</t>
  </si>
  <si>
    <t>6.  ธนาคาร ไทยพาณิชย์ จำกัด (มหาชน)</t>
  </si>
  <si>
    <t>7.  ธนาคาร กรุงเทพ จำกัด (มหาชน)</t>
  </si>
  <si>
    <t>8.  บริษัทหลักทรัพย์ บีฟิท จำกัด</t>
  </si>
  <si>
    <t>9.  บริษัท อเมริกันอินเตอร์เนชั่นแนลแอสชัวรันส์ จำกัด</t>
  </si>
  <si>
    <t>10. บริษัทหลักทรัพย์จัดการกองทุนรวม บีโอเอ จำกัด</t>
  </si>
  <si>
    <t>11. บริษัทหลักทรัพย์จัดการกองทุนรวม ไทยพาณิชย์ จำกัด</t>
  </si>
  <si>
    <t>12. ธนาคาร ทหารไทย จำกัด (มหาชน)</t>
  </si>
  <si>
    <t>13. ธนาคาร กรุงศรีอยุธยา จำกัด (มหาชน)</t>
  </si>
  <si>
    <t>14. บริษัท ไทยประกันชีวิต จำกัด</t>
  </si>
  <si>
    <t>15. บริษัทหลักทรัพย์จัดการกองทุน ธนชาติ จำกัด</t>
  </si>
  <si>
    <t>16. บริษัทหลักทรัพย์จัดการกองทุน ชโรเดอร์ จำกัด</t>
  </si>
  <si>
    <t>17. บริษัทหลักทรัพย์จัดการกองทุนรวม วรรณ จำกัด</t>
  </si>
  <si>
    <t>วันที่เผยแพร่  :  18  เมษายน  2545</t>
  </si>
  <si>
    <t>** ข้อมูลรวมของจำนวนสมาชิกกองทุนสำรองเลี้ยงชีพจะน้อยไปกว่าความเป็นจริงประมาณแสนกว่าราย</t>
  </si>
  <si>
    <t>ณ วันที่  31 มีนาคม 2545</t>
  </si>
  <si>
    <t>มีนาคม  2545</t>
  </si>
  <si>
    <t>มีนาคม 2545</t>
  </si>
  <si>
    <t>กุมภาพันธ์  2545</t>
  </si>
  <si>
    <t xml:space="preserve"> 1.  บริษัทหลักทรัพย์จัดการกองทุน กสิกรไทย จำกัด</t>
  </si>
  <si>
    <t xml:space="preserve"> 2.  บริษัทหลักทรัพย์จัดการกองทุนรวม กรุงไทย จำกัด </t>
  </si>
  <si>
    <t xml:space="preserve"> 3.  บริษัทหลักทรัพย์จัดการกองทุน ทิสโก้ จำกัด</t>
  </si>
  <si>
    <t xml:space="preserve"> 4.  บริษัทหลักทรัพย์จัดการกองทุน เอ็มเอฟซี จำกัด (มหาชน)</t>
  </si>
  <si>
    <t xml:space="preserve"> 5.  ธนาคาร ไทยธนาคาร จำกัด (มหาชน)</t>
  </si>
  <si>
    <t xml:space="preserve"> 6.  ธนาคาร ไทยพาณิชย์ จำกัด (มหาชน)</t>
  </si>
  <si>
    <t xml:space="preserve"> 7.  ธนาคาร กรุงเทพ จำกัด (มหาชน)</t>
  </si>
  <si>
    <t xml:space="preserve"> 10. บริษัทหลักทรัพย์จัดการกองทุนรวม บีโอเอ จำกัด</t>
  </si>
  <si>
    <t xml:space="preserve"> 12. ธนาคาร ทหารไทย จำกัด (มหาชน)</t>
  </si>
  <si>
    <t xml:space="preserve"> 13. บริษัทหลักทรัพย์จัดการกองทุนรวม ไอเอ็นจี (ประเทศไทย) จำกัด</t>
  </si>
  <si>
    <t xml:space="preserve"> 14. ธนาคาร กรุงศรีอยุธยา จำกัด (มหาชน)</t>
  </si>
  <si>
    <t xml:space="preserve"> 15. บริษัท ไทยประกันชีวิต จำกัด</t>
  </si>
  <si>
    <t xml:space="preserve"> 16. บริษัทหลักทรัพย์จัดการกองทุน ธนชาติ จำกัด</t>
  </si>
  <si>
    <t xml:space="preserve"> 17. บริษัทหลักทรัพย์จัดการกองทุน ชโรเดอร์ จำกัด</t>
  </si>
  <si>
    <t xml:space="preserve"> 18. บริษัทหลักทรัพย์จัดการกองทุนรวม วรรณ จำกัด</t>
  </si>
  <si>
    <t>วันที่เผยแพร่  :  3 พฤษภาคม 2545</t>
  </si>
  <si>
    <t>ณ วันที่  30 เมษายน 2545</t>
  </si>
  <si>
    <t>เมษายน  2545</t>
  </si>
  <si>
    <t xml:space="preserve"> 12. บริษัทหลักทรัพย์จัดการกองทุนรวม ไอเอ็นจี (ประเทศไทย) จำกัด</t>
  </si>
  <si>
    <t xml:space="preserve"> 13. ธนาคาร ทหารไทย จำกัด (มหาชน)</t>
  </si>
  <si>
    <t>วันที่เผยแพร่  :  11 มิถุนายน  2545</t>
  </si>
  <si>
    <t>ณ วันที่  31  พฤษภาคม  2545</t>
  </si>
  <si>
    <t>พฤษภาคม  2545</t>
  </si>
  <si>
    <t>1.</t>
  </si>
  <si>
    <t>บริษัทหลักทรัพย์จัดการกองทุน กสิกรไทย จำกัด</t>
  </si>
  <si>
    <t>2.</t>
  </si>
  <si>
    <t xml:space="preserve">บริษัทหลักทรัพย์จัดการกองทุน กรุงไทย จำกัด </t>
  </si>
  <si>
    <t>3.</t>
  </si>
  <si>
    <t>บริษัทหลักทรัพย์จัดการกองทุน ทิสโก้ จำกัด</t>
  </si>
  <si>
    <t>4.</t>
  </si>
  <si>
    <t>บริษัทหลักทรัพย์จัดการกองทุน เอ็มเอฟซี จำกัด (มหาชน)</t>
  </si>
  <si>
    <t>5.</t>
  </si>
  <si>
    <t>ธนาคาร ไทยธนาคาร จำกัด (มหาชน)</t>
  </si>
  <si>
    <t>6.</t>
  </si>
  <si>
    <t>ธนาคาร ไทยพาณิชย์ จำกัด (มหาชน)</t>
  </si>
  <si>
    <t>7.</t>
  </si>
  <si>
    <t>ธนาคาร กรุงเทพ จำกัด (มหาชน)</t>
  </si>
  <si>
    <t>8.</t>
  </si>
  <si>
    <t>บริษัทหลักทรัพย์ บีฟิท จำกัด</t>
  </si>
  <si>
    <t>9.</t>
  </si>
  <si>
    <t>บริษัท อเมริกันอินเตอร์เนชั่นแนลแอสชัวรันส์ จำกัด</t>
  </si>
  <si>
    <t>10.</t>
  </si>
  <si>
    <t>บริษัทหลักทรัพย์จัดการกองทุนรวม บีโอเอ จำกัด</t>
  </si>
  <si>
    <t>11.</t>
  </si>
  <si>
    <t>บริษัทหลักทรัพย์จัดการกองทุน ไทยพาณิชย์ จำกัด</t>
  </si>
  <si>
    <t>12.</t>
  </si>
  <si>
    <t>บริษัทหลักทรัพย์จัดการกองทุนรวม ไอเอ็นจี (ประเทศไทย) จำกัด</t>
  </si>
  <si>
    <t>13.</t>
  </si>
  <si>
    <t>ธนาคาร ทหารไทย จำกัด (มหาชน)</t>
  </si>
  <si>
    <t>14.</t>
  </si>
  <si>
    <t>ธนาคาร กรุงศรีอยุธยา จำกัด (มหาชน)</t>
  </si>
  <si>
    <t>15.</t>
  </si>
  <si>
    <t>บริษัท ไทยประกันชีวิต จำกัด</t>
  </si>
  <si>
    <t>16.</t>
  </si>
  <si>
    <t>บริษัทหลักทรัพย์จัดการกองทุน ธนชาติ จำกัด</t>
  </si>
  <si>
    <t>17.</t>
  </si>
  <si>
    <t>บริษัทหลักทรัพย์จัดการกองทุน อเบอร์ดีน จำกัด</t>
  </si>
  <si>
    <t>18.</t>
  </si>
  <si>
    <t>บริษัทหลักทรัพย์จัดการกองทุน ทหารไทย จำกัด</t>
  </si>
  <si>
    <t>19.</t>
  </si>
  <si>
    <t>บริษัทหลักทรัพย์จัดการกองทุนรวม วรรณ จำกัด</t>
  </si>
  <si>
    <t>วันที่เผยแพร่  :  17  กรกฎาคม  2545</t>
  </si>
  <si>
    <t>ณ วันที่  30  มิถุนายน  2545</t>
  </si>
  <si>
    <t>มิถุนายน  2545</t>
  </si>
  <si>
    <t>วันที่เผยแพร่  :  30  กรกฎาคม  2545</t>
  </si>
  <si>
    <t xml:space="preserve">    เนื่องจากบริษัทนายจ้างอยู่ระหว่างดำเนินการโอนย้ายบริษัทจัดการจาก ธนาคารกรุงไทย ไปยังบริษัทจัดการอื่น จึงไม่มีข้อมูลแสดง</t>
  </si>
  <si>
    <t>กรกฎาคม  2545</t>
  </si>
  <si>
    <t>วันที่เผยแพร่  :  5  กันยายน  2545</t>
  </si>
  <si>
    <t>ณ วันที่  31  กรกฎาคม  2545  (Revise 1)</t>
  </si>
  <si>
    <t>ณ วันที่  31  สิงหาคม  2545</t>
  </si>
  <si>
    <t>สิงหาคม 2545</t>
  </si>
  <si>
    <t>สิงหาคม  2545</t>
  </si>
  <si>
    <t>กรกฎาคม 2545</t>
  </si>
  <si>
    <t>วันที่เผยแพร่  :  26  กันยายน  2545</t>
  </si>
  <si>
    <t>รายงานแสดงการจัดการกองทุนแยกตามรายบริษัทจัดการ  (แก้ไขครั้งที่ 1)</t>
  </si>
  <si>
    <t>ณ วันที่  30  กันยายน  2545</t>
  </si>
  <si>
    <t>กันยายน 2545</t>
  </si>
  <si>
    <t>สืงหาคม 2545</t>
  </si>
  <si>
    <t>วันที่เผยแพร่  :  29  ตุลาคม  2545</t>
  </si>
  <si>
    <t>ตุลาคม 2545</t>
  </si>
  <si>
    <t>วันที่เผยแพร่  :  2  ธันวาคม  2545</t>
  </si>
  <si>
    <t>ณ วันที่  31  ตุลาคม  2545</t>
  </si>
  <si>
    <t>พฤศจิกายน 2545</t>
  </si>
  <si>
    <t>บริษัทหลักทรัพย์จัดการกองทุน กรุงไทย จำกัด (มหาชน)</t>
  </si>
  <si>
    <t>บริษัทหลักทรัพย์จัดการกองทุนรวม ไทยพาณิชย์ จำกัด</t>
  </si>
  <si>
    <t>วันที่เผยแพร่  :  27  ธันวาคม  2545</t>
  </si>
  <si>
    <t>ณ วันที่  30  พฤศจิกายน  2545</t>
  </si>
  <si>
    <t>ธันวาคม 2545</t>
  </si>
  <si>
    <t>ณ วันที่  31  ธันวาคม  2545</t>
  </si>
  <si>
    <t>วันที่เผยแพร่  :  27  มกราคม  2545</t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</si>
</sst>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\t&quot;฿&quot;#,##0_);\(\t&quot;฿&quot;#,##0\)"/>
    <numFmt numFmtId="195" formatCode="\t&quot;฿&quot;#,##0_);[Red]\(\t&quot;฿&quot;#,##0\)"/>
    <numFmt numFmtId="196" formatCode="\t&quot;฿&quot;#,##0.00_);\(\t&quot;฿&quot;#,##0.00\)"/>
    <numFmt numFmtId="197" formatCode="\t&quot;฿&quot;#,##0.00_);[Red]\(\t&quot;฿&quot;#,##0.00\)"/>
    <numFmt numFmtId="198" formatCode="_-* #,##0_-;\-* #,##0_-;_-* &quot;-&quot;??_-;_-@_-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#,##0.00_ ;[Red]\-#,##0.00\ "/>
    <numFmt numFmtId="205" formatCode="[Red]\-#,##0.00"/>
    <numFmt numFmtId="206" formatCode="#,###.00\);[Red]\(#,##0\)"/>
    <numFmt numFmtId="207" formatCode="\t&quot;฿&quot;#,##0_);[Red]\(#,##0.00\)"/>
    <numFmt numFmtId="208" formatCode="#,###.00;[Red]\(#,###.00\)"/>
    <numFmt numFmtId="209" formatCode="#,##0.00_ ;[Red]\(#,##0.00\)"/>
    <numFmt numFmtId="210" formatCode="#,##0.00;[Red]\(#,##0.00\)"/>
    <numFmt numFmtId="211" formatCode="#,##0.000;[Red]\-#,##0.000"/>
    <numFmt numFmtId="212" formatCode="_-* #,##0.000_-;\-* #,##0.000_-;_-* &quot;-&quot;??_-;_-@_-"/>
    <numFmt numFmtId="213" formatCode="_-* #,##0.0000_-;\-* #,##0.0000_-;_-* &quot;-&quot;??_-;_-@_-"/>
    <numFmt numFmtId="214" formatCode="_-* #,##0.0_-;\-* #,##0.0_-;_-* &quot;-&quot;??_-;_-@_-"/>
    <numFmt numFmtId="215" formatCode="0.0"/>
    <numFmt numFmtId="216" formatCode="#,##0.00_ ;\-#,##0.00\ "/>
    <numFmt numFmtId="217" formatCode="0.00_ ;[Red]\-0.00\ "/>
    <numFmt numFmtId="218" formatCode="_-[$$-C09]* #,##0.00_-;\-[$$-C09]* #,##0.00_-;_-[$$-C09]* &quot;-&quot;??_-;_-@_-"/>
    <numFmt numFmtId="219" formatCode="#,##0.000_);[Red]\(#,##0.000\)"/>
    <numFmt numFmtId="220" formatCode="\t&quot;฿&quot;#,##0.00_);[Red]\(#,##0.00\)"/>
    <numFmt numFmtId="221" formatCode="&quot;฿&quot;#,##0.00;[Red]\-#,##0.00"/>
    <numFmt numFmtId="222" formatCode="#,##0.0_);[Red]\(#,##0.0\)"/>
    <numFmt numFmtId="223" formatCode="0.00000000"/>
    <numFmt numFmtId="224" formatCode="#,##0_);[Red]\(#,##0\)"/>
    <numFmt numFmtId="225" formatCode="#,##0.00_);[Red]\(#,##0.00\)"/>
    <numFmt numFmtId="226" formatCode="t&quot;฿&quot;#,##0.00_);[Red]\(#,##0.00\)"/>
    <numFmt numFmtId="227" formatCode="#,##0.0000_);[Red]\(#,##0.0000\)"/>
    <numFmt numFmtId="228" formatCode="#,##0.0_ ;[Red]\-#,##0.0\ "/>
    <numFmt numFmtId="229" formatCode="#,##0_ ;[Red]\-#,##0\ "/>
    <numFmt numFmtId="230" formatCode="_-* #,##0.00_-;\-* #,##0.00_-;_-* &quot;&quot;??_-;_-@_-"/>
    <numFmt numFmtId="231" formatCode="ดดดด\ yy"/>
    <numFmt numFmtId="232" formatCode="_-* #,##0.000_-;\-* #,##0.000_-;_-* &quot;&quot;??_-;_-@_-"/>
    <numFmt numFmtId="233" formatCode="_-* #,##0.0000_-;\-* #,##0.0000_-;_-* &quot;&quot;??_-;_-@_-"/>
    <numFmt numFmtId="234" formatCode="_-* #,##0.00000_-;\-* #,##0.00000_-;_-* &quot;&quot;??_-;_-@_-"/>
    <numFmt numFmtId="235" formatCode="_-* #,##0.000000_-;\-* #,##0.000000_-;_-* &quot;&quot;??_-;_-@_-"/>
    <numFmt numFmtId="236" formatCode="_-* #,##0.0000000_-;\-* #,##0.0000000_-;_-* &quot;&quot;??_-;_-@_-"/>
    <numFmt numFmtId="237" formatCode="_-* #,##0.00000000_-;\-* #,##0.00000000_-;_-* &quot;&quot;??_-;_-@_-"/>
    <numFmt numFmtId="238" formatCode="_-* #,##0.000000000_-;\-* #,##0.000000000_-;_-* &quot;&quot;??_-;_-@_-"/>
    <numFmt numFmtId="239" formatCode="_*\ #,##0.000000000_-;\-* #,##0.000000000_-;_-* &quot;&quot;??_-;_-@_-"/>
    <numFmt numFmtId="240" formatCode="_-* #,##0.000000000_-;\-* #,##0.000000000_-;_-* &quot;&quot;??_-"/>
    <numFmt numFmtId="241" formatCode="_-* #,##0.00000_-;\-* #,##0.00000_-;_-* &quot;-&quot;??_-;_-@_-"/>
    <numFmt numFmtId="242" formatCode="_-* #,##0.000000_-;\-* #,##0.000000_-;_-* &quot;-&quot;??_-;_-@_-"/>
    <numFmt numFmtId="243" formatCode="_-* #,##0.0000000_-;\-* #,##0.0000000_-;_-* &quot;-&quot;??_-;_-@_-"/>
    <numFmt numFmtId="244" formatCode="_-* #,##0.00000000_-;\-* #,##0.00000000_-;_-* &quot;-&quot;??_-;_-@_-"/>
    <numFmt numFmtId="245" formatCode="_-* #,##0.000000000_-;\-* #,##0.000000000_-;_-* &quot;-&quot;??_-;_-@_-"/>
  </numFmts>
  <fonts count="16">
    <font>
      <sz val="14"/>
      <name val="Cordia New"/>
      <family val="0"/>
    </font>
    <font>
      <b/>
      <sz val="18"/>
      <name val="FreesiaUPC"/>
      <family val="2"/>
    </font>
    <font>
      <sz val="14"/>
      <name val="FreesiaUPC"/>
      <family val="2"/>
    </font>
    <font>
      <b/>
      <sz val="14"/>
      <name val="FreesiaUPC"/>
      <family val="2"/>
    </font>
    <font>
      <sz val="15"/>
      <name val="FreesiaUPC"/>
      <family val="2"/>
    </font>
    <font>
      <b/>
      <sz val="16"/>
      <name val="FreesiaUPC"/>
      <family val="2"/>
    </font>
    <font>
      <b/>
      <sz val="15"/>
      <name val="FreesiaUPC"/>
      <family val="2"/>
    </font>
    <font>
      <sz val="15"/>
      <color indexed="53"/>
      <name val="FreesiaUPC"/>
      <family val="2"/>
    </font>
    <font>
      <b/>
      <sz val="15"/>
      <color indexed="53"/>
      <name val="FreesiaUPC"/>
      <family val="2"/>
    </font>
    <font>
      <sz val="12"/>
      <name val="MS Sans Serif"/>
      <family val="2"/>
    </font>
    <font>
      <sz val="16"/>
      <name val="FreesiaUPC"/>
      <family val="2"/>
    </font>
    <font>
      <sz val="10"/>
      <name val="MS Sans Serif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color indexed="53"/>
      <name val="FreesiaUPC"/>
      <family val="2"/>
    </font>
    <font>
      <b/>
      <sz val="14"/>
      <color indexed="53"/>
      <name val="FreesiaUPC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198" fontId="3" fillId="0" borderId="5" xfId="15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98" fontId="4" fillId="0" borderId="10" xfId="15" applyNumberFormat="1" applyFont="1" applyFill="1" applyBorder="1" applyAlignment="1">
      <alignment/>
    </xf>
    <xf numFmtId="198" fontId="4" fillId="0" borderId="2" xfId="15" applyNumberFormat="1" applyFont="1" applyFill="1" applyBorder="1" applyAlignment="1">
      <alignment/>
    </xf>
    <xf numFmtId="198" fontId="4" fillId="0" borderId="11" xfId="15" applyNumberFormat="1" applyFont="1" applyFill="1" applyBorder="1" applyAlignment="1">
      <alignment/>
    </xf>
    <xf numFmtId="0" fontId="3" fillId="0" borderId="12" xfId="0" applyFont="1" applyBorder="1" applyAlignment="1" quotePrefix="1">
      <alignment horizontal="center"/>
    </xf>
    <xf numFmtId="0" fontId="2" fillId="0" borderId="1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198" fontId="4" fillId="0" borderId="15" xfId="15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98" fontId="4" fillId="0" borderId="17" xfId="15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198" fontId="6" fillId="0" borderId="5" xfId="15" applyNumberFormat="1" applyFont="1" applyFill="1" applyBorder="1" applyAlignment="1">
      <alignment/>
    </xf>
    <xf numFmtId="43" fontId="6" fillId="0" borderId="5" xfId="15" applyNumberFormat="1" applyFont="1" applyFill="1" applyBorder="1" applyAlignment="1">
      <alignment/>
    </xf>
    <xf numFmtId="209" fontId="4" fillId="0" borderId="10" xfId="15" applyNumberFormat="1" applyFont="1" applyFill="1" applyBorder="1" applyAlignment="1">
      <alignment/>
    </xf>
    <xf numFmtId="209" fontId="4" fillId="0" borderId="18" xfId="0" applyNumberFormat="1" applyFont="1" applyFill="1" applyBorder="1" applyAlignment="1">
      <alignment/>
    </xf>
    <xf numFmtId="209" fontId="4" fillId="0" borderId="11" xfId="15" applyNumberFormat="1" applyFont="1" applyFill="1" applyBorder="1" applyAlignment="1">
      <alignment/>
    </xf>
    <xf numFmtId="209" fontId="4" fillId="0" borderId="19" xfId="0" applyNumberFormat="1" applyFont="1" applyFill="1" applyBorder="1" applyAlignment="1">
      <alignment/>
    </xf>
    <xf numFmtId="209" fontId="4" fillId="0" borderId="17" xfId="15" applyNumberFormat="1" applyFont="1" applyFill="1" applyBorder="1" applyAlignment="1">
      <alignment/>
    </xf>
    <xf numFmtId="209" fontId="4" fillId="0" borderId="20" xfId="0" applyNumberFormat="1" applyFont="1" applyFill="1" applyBorder="1" applyAlignment="1">
      <alignment/>
    </xf>
    <xf numFmtId="209" fontId="4" fillId="0" borderId="15" xfId="15" applyNumberFormat="1" applyFont="1" applyFill="1" applyBorder="1" applyAlignment="1">
      <alignment/>
    </xf>
    <xf numFmtId="209" fontId="4" fillId="0" borderId="21" xfId="0" applyNumberFormat="1" applyFont="1" applyFill="1" applyBorder="1" applyAlignment="1">
      <alignment/>
    </xf>
    <xf numFmtId="209" fontId="6" fillId="0" borderId="5" xfId="15" applyNumberFormat="1" applyFont="1" applyFill="1" applyBorder="1" applyAlignment="1">
      <alignment/>
    </xf>
    <xf numFmtId="43" fontId="7" fillId="0" borderId="11" xfId="15" applyNumberFormat="1" applyFont="1" applyFill="1" applyBorder="1" applyAlignment="1">
      <alignment/>
    </xf>
    <xf numFmtId="43" fontId="7" fillId="0" borderId="17" xfId="15" applyNumberFormat="1" applyFont="1" applyFill="1" applyBorder="1" applyAlignment="1">
      <alignment/>
    </xf>
    <xf numFmtId="43" fontId="7" fillId="0" borderId="11" xfId="15" applyFont="1" applyFill="1" applyBorder="1" applyAlignment="1">
      <alignment/>
    </xf>
    <xf numFmtId="43" fontId="7" fillId="0" borderId="15" xfId="15" applyNumberFormat="1" applyFont="1" applyFill="1" applyBorder="1" applyAlignment="1">
      <alignment/>
    </xf>
    <xf numFmtId="198" fontId="8" fillId="0" borderId="0" xfId="15" applyNumberFormat="1" applyFont="1" applyFill="1" applyBorder="1" applyAlignment="1">
      <alignment/>
    </xf>
    <xf numFmtId="2" fontId="4" fillId="0" borderId="2" xfId="15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/>
    </xf>
    <xf numFmtId="43" fontId="7" fillId="0" borderId="22" xfId="15" applyNumberFormat="1" applyFont="1" applyFill="1" applyBorder="1" applyAlignment="1">
      <alignment/>
    </xf>
    <xf numFmtId="2" fontId="4" fillId="0" borderId="11" xfId="15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43" fontId="7" fillId="0" borderId="24" xfId="15" applyFont="1" applyFill="1" applyBorder="1" applyAlignment="1">
      <alignment/>
    </xf>
    <xf numFmtId="2" fontId="4" fillId="0" borderId="25" xfId="15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43" fontId="7" fillId="0" borderId="26" xfId="15" applyFont="1" applyFill="1" applyBorder="1" applyAlignment="1">
      <alignment/>
    </xf>
    <xf numFmtId="43" fontId="7" fillId="0" borderId="24" xfId="15" applyNumberFormat="1" applyFon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2" fontId="4" fillId="0" borderId="6" xfId="15" applyNumberFormat="1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43" fontId="7" fillId="0" borderId="6" xfId="15" applyNumberFormat="1" applyFont="1" applyFill="1" applyBorder="1" applyAlignment="1">
      <alignment/>
    </xf>
    <xf numFmtId="2" fontId="6" fillId="0" borderId="5" xfId="15" applyNumberFormat="1" applyFont="1" applyFill="1" applyBorder="1" applyAlignment="1">
      <alignment/>
    </xf>
    <xf numFmtId="198" fontId="4" fillId="0" borderId="26" xfId="15" applyNumberFormat="1" applyFont="1" applyFill="1" applyBorder="1" applyAlignment="1">
      <alignment/>
    </xf>
    <xf numFmtId="43" fontId="7" fillId="0" borderId="15" xfId="15" applyFont="1" applyFill="1" applyBorder="1" applyAlignment="1">
      <alignment/>
    </xf>
    <xf numFmtId="43" fontId="7" fillId="0" borderId="6" xfId="15" applyFont="1" applyFill="1" applyBorder="1" applyAlignment="1">
      <alignment/>
    </xf>
    <xf numFmtId="43" fontId="6" fillId="0" borderId="5" xfId="15" applyFont="1" applyFill="1" applyBorder="1" applyAlignment="1">
      <alignment/>
    </xf>
    <xf numFmtId="0" fontId="9" fillId="0" borderId="0" xfId="0" applyFont="1" applyAlignment="1">
      <alignment/>
    </xf>
    <xf numFmtId="43" fontId="2" fillId="0" borderId="1" xfId="15" applyFont="1" applyBorder="1" applyAlignment="1">
      <alignment/>
    </xf>
    <xf numFmtId="43" fontId="3" fillId="0" borderId="2" xfId="15" applyFont="1" applyBorder="1" applyAlignment="1">
      <alignment horizontal="center"/>
    </xf>
    <xf numFmtId="43" fontId="3" fillId="0" borderId="9" xfId="15" applyFont="1" applyBorder="1" applyAlignment="1">
      <alignment horizontal="center"/>
    </xf>
    <xf numFmtId="43" fontId="3" fillId="0" borderId="3" xfId="15" applyFont="1" applyBorder="1" applyAlignment="1">
      <alignment horizontal="center"/>
    </xf>
    <xf numFmtId="43" fontId="3" fillId="0" borderId="6" xfId="15" applyFont="1" applyBorder="1" applyAlignment="1">
      <alignment horizontal="center"/>
    </xf>
    <xf numFmtId="43" fontId="3" fillId="0" borderId="12" xfId="15" applyFont="1" applyBorder="1" applyAlignment="1" quotePrefix="1">
      <alignment horizontal="center"/>
    </xf>
    <xf numFmtId="43" fontId="2" fillId="0" borderId="3" xfId="15" applyFont="1" applyBorder="1" applyAlignment="1">
      <alignment/>
    </xf>
    <xf numFmtId="43" fontId="3" fillId="0" borderId="7" xfId="15" applyFont="1" applyBorder="1" applyAlignment="1">
      <alignment horizontal="center"/>
    </xf>
    <xf numFmtId="43" fontId="10" fillId="0" borderId="28" xfId="15" applyFont="1" applyBorder="1" applyAlignment="1">
      <alignment/>
    </xf>
    <xf numFmtId="198" fontId="10" fillId="0" borderId="29" xfId="15" applyNumberFormat="1" applyFont="1" applyBorder="1" applyAlignment="1">
      <alignment/>
    </xf>
    <xf numFmtId="198" fontId="10" fillId="0" borderId="0" xfId="15" applyNumberFormat="1" applyFont="1" applyAlignment="1">
      <alignment/>
    </xf>
    <xf numFmtId="43" fontId="10" fillId="0" borderId="0" xfId="15" applyFont="1" applyAlignment="1">
      <alignment/>
    </xf>
    <xf numFmtId="43" fontId="10" fillId="0" borderId="29" xfId="15" applyFont="1" applyBorder="1" applyAlignment="1">
      <alignment/>
    </xf>
    <xf numFmtId="209" fontId="10" fillId="0" borderId="0" xfId="15" applyNumberFormat="1" applyFont="1" applyAlignment="1">
      <alignment/>
    </xf>
    <xf numFmtId="209" fontId="10" fillId="0" borderId="29" xfId="15" applyNumberFormat="1" applyFont="1" applyBorder="1" applyAlignment="1">
      <alignment/>
    </xf>
    <xf numFmtId="0" fontId="10" fillId="0" borderId="0" xfId="0" applyFont="1" applyAlignment="1">
      <alignment/>
    </xf>
    <xf numFmtId="43" fontId="0" fillId="0" borderId="0" xfId="15" applyAlignment="1">
      <alignment/>
    </xf>
    <xf numFmtId="209" fontId="0" fillId="0" borderId="0" xfId="15" applyNumberFormat="1" applyAlignment="1">
      <alignment/>
    </xf>
    <xf numFmtId="43" fontId="11" fillId="0" borderId="0" xfId="15" applyFont="1" applyAlignment="1">
      <alignment/>
    </xf>
    <xf numFmtId="43" fontId="9" fillId="0" borderId="0" xfId="15" applyFont="1" applyAlignment="1">
      <alignment/>
    </xf>
    <xf numFmtId="0" fontId="11" fillId="0" borderId="0" xfId="0" applyFont="1" applyAlignment="1">
      <alignment/>
    </xf>
    <xf numFmtId="38" fontId="3" fillId="0" borderId="30" xfId="0" applyNumberFormat="1" applyFont="1" applyBorder="1" applyAlignment="1" quotePrefix="1">
      <alignment horizontal="center"/>
    </xf>
    <xf numFmtId="0" fontId="2" fillId="0" borderId="28" xfId="0" applyFont="1" applyBorder="1" applyAlignment="1">
      <alignment/>
    </xf>
    <xf numFmtId="38" fontId="3" fillId="0" borderId="31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5" xfId="0" applyFont="1" applyBorder="1" applyAlignment="1">
      <alignment/>
    </xf>
    <xf numFmtId="38" fontId="3" fillId="0" borderId="7" xfId="0" applyNumberFormat="1" applyFont="1" applyBorder="1" applyAlignment="1">
      <alignment horizontal="center"/>
    </xf>
    <xf numFmtId="38" fontId="3" fillId="0" borderId="32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38" fontId="2" fillId="0" borderId="0" xfId="0" applyNumberFormat="1" applyFont="1" applyAlignment="1">
      <alignment/>
    </xf>
    <xf numFmtId="38" fontId="2" fillId="0" borderId="0" xfId="15" applyNumberFormat="1" applyFont="1" applyAlignment="1">
      <alignment/>
    </xf>
    <xf numFmtId="40" fontId="2" fillId="0" borderId="26" xfId="0" applyNumberFormat="1" applyFont="1" applyBorder="1" applyAlignment="1">
      <alignment/>
    </xf>
    <xf numFmtId="40" fontId="2" fillId="0" borderId="0" xfId="15" applyNumberFormat="1" applyFont="1" applyAlignment="1">
      <alignment/>
    </xf>
    <xf numFmtId="40" fontId="2" fillId="0" borderId="0" xfId="0" applyNumberFormat="1" applyFont="1" applyAlignment="1">
      <alignment/>
    </xf>
    <xf numFmtId="43" fontId="2" fillId="0" borderId="0" xfId="15" applyFont="1" applyAlignment="1">
      <alignment/>
    </xf>
    <xf numFmtId="0" fontId="3" fillId="0" borderId="28" xfId="0" applyFont="1" applyBorder="1" applyAlignment="1">
      <alignment horizontal="center"/>
    </xf>
    <xf numFmtId="38" fontId="2" fillId="0" borderId="29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98" fontId="3" fillId="0" borderId="33" xfId="15" applyNumberFormat="1" applyFont="1" applyBorder="1" applyAlignment="1">
      <alignment horizontal="center"/>
    </xf>
    <xf numFmtId="0" fontId="3" fillId="0" borderId="30" xfId="0" applyFont="1" applyBorder="1" applyAlignment="1" quotePrefix="1">
      <alignment horizontal="center"/>
    </xf>
    <xf numFmtId="0" fontId="3" fillId="0" borderId="33" xfId="0" applyFont="1" applyBorder="1" applyAlignment="1">
      <alignment horizontal="center"/>
    </xf>
    <xf numFmtId="38" fontId="3" fillId="0" borderId="34" xfId="15" applyNumberFormat="1" applyFont="1" applyBorder="1" applyAlignment="1">
      <alignment horizontal="center"/>
    </xf>
    <xf numFmtId="40" fontId="2" fillId="0" borderId="29" xfId="0" applyNumberFormat="1" applyFont="1" applyBorder="1" applyAlignment="1">
      <alignment/>
    </xf>
    <xf numFmtId="38" fontId="3" fillId="0" borderId="35" xfId="0" applyNumberFormat="1" applyFont="1" applyBorder="1" applyAlignment="1">
      <alignment horizontal="center"/>
    </xf>
    <xf numFmtId="38" fontId="3" fillId="0" borderId="35" xfId="15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6" xfId="0" applyFont="1" applyFill="1" applyBorder="1" applyAlignment="1" quotePrefix="1">
      <alignment horizontal="right"/>
    </xf>
    <xf numFmtId="0" fontId="2" fillId="0" borderId="37" xfId="0" applyFont="1" applyFill="1" applyBorder="1" applyAlignment="1">
      <alignment/>
    </xf>
    <xf numFmtId="43" fontId="7" fillId="0" borderId="10" xfId="15" applyFont="1" applyFill="1" applyBorder="1" applyAlignment="1">
      <alignment/>
    </xf>
    <xf numFmtId="43" fontId="4" fillId="0" borderId="10" xfId="15" applyFont="1" applyFill="1" applyBorder="1" applyAlignment="1">
      <alignment/>
    </xf>
    <xf numFmtId="38" fontId="7" fillId="0" borderId="10" xfId="15" applyNumberFormat="1" applyFont="1" applyFill="1" applyBorder="1" applyAlignment="1">
      <alignment/>
    </xf>
    <xf numFmtId="40" fontId="4" fillId="0" borderId="10" xfId="0" applyNumberFormat="1" applyFont="1" applyBorder="1" applyAlignment="1">
      <alignment/>
    </xf>
    <xf numFmtId="0" fontId="2" fillId="0" borderId="38" xfId="0" applyFont="1" applyFill="1" applyBorder="1" applyAlignment="1" quotePrefix="1">
      <alignment horizontal="right"/>
    </xf>
    <xf numFmtId="0" fontId="2" fillId="0" borderId="23" xfId="0" applyFont="1" applyFill="1" applyBorder="1" applyAlignment="1">
      <alignment/>
    </xf>
    <xf numFmtId="43" fontId="4" fillId="0" borderId="11" xfId="15" applyFont="1" applyFill="1" applyBorder="1" applyAlignment="1">
      <alignment/>
    </xf>
    <xf numFmtId="38" fontId="7" fillId="0" borderId="11" xfId="15" applyNumberFormat="1" applyFont="1" applyFill="1" applyBorder="1" applyAlignment="1">
      <alignment/>
    </xf>
    <xf numFmtId="40" fontId="4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2" fillId="0" borderId="39" xfId="0" applyFont="1" applyFill="1" applyBorder="1" applyAlignment="1" quotePrefix="1">
      <alignment horizontal="right"/>
    </xf>
    <xf numFmtId="0" fontId="2" fillId="0" borderId="40" xfId="0" applyFont="1" applyFill="1" applyBorder="1" applyAlignment="1">
      <alignment/>
    </xf>
    <xf numFmtId="43" fontId="4" fillId="0" borderId="15" xfId="15" applyFont="1" applyFill="1" applyBorder="1" applyAlignment="1">
      <alignment/>
    </xf>
    <xf numFmtId="0" fontId="7" fillId="0" borderId="15" xfId="0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1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43" fontId="8" fillId="0" borderId="5" xfId="15" applyNumberFormat="1" applyFont="1" applyFill="1" applyBorder="1" applyAlignment="1">
      <alignment/>
    </xf>
    <xf numFmtId="210" fontId="2" fillId="0" borderId="26" xfId="15" applyNumberFormat="1" applyFont="1" applyBorder="1" applyAlignment="1">
      <alignment/>
    </xf>
    <xf numFmtId="210" fontId="2" fillId="0" borderId="29" xfId="15" applyNumberFormat="1" applyFont="1" applyBorder="1" applyAlignment="1">
      <alignment/>
    </xf>
    <xf numFmtId="209" fontId="6" fillId="0" borderId="42" xfId="0" applyNumberFormat="1" applyFont="1" applyFill="1" applyBorder="1" applyAlignment="1">
      <alignment/>
    </xf>
    <xf numFmtId="43" fontId="5" fillId="0" borderId="7" xfId="15" applyFont="1" applyBorder="1" applyAlignment="1">
      <alignment/>
    </xf>
    <xf numFmtId="198" fontId="5" fillId="0" borderId="7" xfId="15" applyNumberFormat="1" applyFont="1" applyBorder="1" applyAlignment="1">
      <alignment/>
    </xf>
    <xf numFmtId="198" fontId="5" fillId="0" borderId="43" xfId="15" applyNumberFormat="1" applyFont="1" applyBorder="1" applyAlignment="1">
      <alignment/>
    </xf>
    <xf numFmtId="43" fontId="5" fillId="0" borderId="43" xfId="15" applyFont="1" applyBorder="1" applyAlignment="1">
      <alignment/>
    </xf>
    <xf numFmtId="209" fontId="5" fillId="0" borderId="35" xfId="15" applyNumberFormat="1" applyFont="1" applyBorder="1" applyAlignment="1">
      <alignment/>
    </xf>
    <xf numFmtId="209" fontId="5" fillId="0" borderId="7" xfId="15" applyNumberFormat="1" applyFont="1" applyBorder="1" applyAlignment="1">
      <alignment/>
    </xf>
    <xf numFmtId="38" fontId="3" fillId="0" borderId="44" xfId="0" applyNumberFormat="1" applyFont="1" applyBorder="1" applyAlignment="1">
      <alignment/>
    </xf>
    <xf numFmtId="38" fontId="3" fillId="0" borderId="45" xfId="0" applyNumberFormat="1" applyFont="1" applyBorder="1" applyAlignment="1">
      <alignment/>
    </xf>
    <xf numFmtId="38" fontId="3" fillId="0" borderId="45" xfId="15" applyNumberFormat="1" applyFont="1" applyBorder="1" applyAlignment="1">
      <alignment/>
    </xf>
    <xf numFmtId="40" fontId="3" fillId="0" borderId="46" xfId="0" applyNumberFormat="1" applyFont="1" applyBorder="1" applyAlignment="1">
      <alignment/>
    </xf>
    <xf numFmtId="40" fontId="3" fillId="0" borderId="44" xfId="0" applyNumberFormat="1" applyFont="1" applyBorder="1" applyAlignment="1">
      <alignment/>
    </xf>
    <xf numFmtId="40" fontId="3" fillId="0" borderId="45" xfId="15" applyNumberFormat="1" applyFont="1" applyBorder="1" applyAlignment="1">
      <alignment/>
    </xf>
    <xf numFmtId="40" fontId="3" fillId="0" borderId="45" xfId="0" applyNumberFormat="1" applyFont="1" applyBorder="1" applyAlignment="1">
      <alignment/>
    </xf>
    <xf numFmtId="210" fontId="3" fillId="0" borderId="46" xfId="15" applyNumberFormat="1" applyFont="1" applyBorder="1" applyAlignment="1">
      <alignment/>
    </xf>
    <xf numFmtId="210" fontId="3" fillId="0" borderId="44" xfId="15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43" fontId="5" fillId="0" borderId="7" xfId="15" applyFont="1" applyBorder="1" applyAlignment="1">
      <alignment horizontal="center"/>
    </xf>
    <xf numFmtId="209" fontId="6" fillId="0" borderId="8" xfId="0" applyNumberFormat="1" applyFont="1" applyFill="1" applyBorder="1" applyAlignment="1">
      <alignment/>
    </xf>
    <xf numFmtId="43" fontId="4" fillId="0" borderId="19" xfId="15" applyFont="1" applyFill="1" applyBorder="1" applyAlignment="1">
      <alignment/>
    </xf>
    <xf numFmtId="198" fontId="7" fillId="0" borderId="10" xfId="15" applyNumberFormat="1" applyFont="1" applyFill="1" applyBorder="1" applyAlignment="1">
      <alignment/>
    </xf>
    <xf numFmtId="198" fontId="7" fillId="0" borderId="11" xfId="15" applyNumberFormat="1" applyFont="1" applyFill="1" applyBorder="1" applyAlignment="1">
      <alignment/>
    </xf>
    <xf numFmtId="198" fontId="7" fillId="0" borderId="15" xfId="15" applyNumberFormat="1" applyFont="1" applyFill="1" applyBorder="1" applyAlignment="1">
      <alignment/>
    </xf>
    <xf numFmtId="43" fontId="7" fillId="0" borderId="10" xfId="15" applyNumberFormat="1" applyFont="1" applyFill="1" applyBorder="1" applyAlignment="1">
      <alignment/>
    </xf>
    <xf numFmtId="210" fontId="6" fillId="0" borderId="5" xfId="15" applyNumberFormat="1" applyFont="1" applyFill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43" fontId="2" fillId="0" borderId="0" xfId="15" applyFont="1" applyAlignment="1">
      <alignment/>
    </xf>
    <xf numFmtId="0" fontId="15" fillId="0" borderId="9" xfId="0" applyFont="1" applyBorder="1" applyAlignment="1">
      <alignment horizontal="center"/>
    </xf>
    <xf numFmtId="0" fontId="15" fillId="0" borderId="12" xfId="0" applyFont="1" applyBorder="1" applyAlignment="1" quotePrefix="1">
      <alignment horizontal="center"/>
    </xf>
    <xf numFmtId="0" fontId="15" fillId="0" borderId="5" xfId="0" applyFont="1" applyBorder="1" applyAlignment="1">
      <alignment horizontal="center"/>
    </xf>
    <xf numFmtId="0" fontId="2" fillId="0" borderId="37" xfId="0" applyFont="1" applyFill="1" applyBorder="1" applyAlignment="1">
      <alignment/>
    </xf>
    <xf numFmtId="198" fontId="4" fillId="0" borderId="10" xfId="15" applyNumberFormat="1" applyFont="1" applyFill="1" applyBorder="1" applyAlignment="1">
      <alignment/>
    </xf>
    <xf numFmtId="43" fontId="7" fillId="0" borderId="10" xfId="15" applyNumberFormat="1" applyFont="1" applyFill="1" applyBorder="1" applyAlignment="1">
      <alignment/>
    </xf>
    <xf numFmtId="43" fontId="4" fillId="0" borderId="10" xfId="15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09" fontId="4" fillId="0" borderId="10" xfId="15" applyNumberFormat="1" applyFont="1" applyFill="1" applyBorder="1" applyAlignment="1">
      <alignment/>
    </xf>
    <xf numFmtId="209" fontId="4" fillId="0" borderId="18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198" fontId="4" fillId="0" borderId="11" xfId="15" applyNumberFormat="1" applyFont="1" applyFill="1" applyBorder="1" applyAlignment="1">
      <alignment/>
    </xf>
    <xf numFmtId="43" fontId="7" fillId="0" borderId="11" xfId="15" applyNumberFormat="1" applyFont="1" applyFill="1" applyBorder="1" applyAlignment="1">
      <alignment/>
    </xf>
    <xf numFmtId="43" fontId="4" fillId="0" borderId="11" xfId="15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09" fontId="4" fillId="0" borderId="11" xfId="15" applyNumberFormat="1" applyFont="1" applyFill="1" applyBorder="1" applyAlignment="1">
      <alignment/>
    </xf>
    <xf numFmtId="209" fontId="4" fillId="0" borderId="19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198" fontId="4" fillId="0" borderId="15" xfId="15" applyNumberFormat="1" applyFont="1" applyFill="1" applyBorder="1" applyAlignment="1">
      <alignment/>
    </xf>
    <xf numFmtId="43" fontId="7" fillId="0" borderId="15" xfId="15" applyNumberFormat="1" applyFont="1" applyFill="1" applyBorder="1" applyAlignment="1">
      <alignment/>
    </xf>
    <xf numFmtId="43" fontId="4" fillId="0" borderId="15" xfId="15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09" fontId="4" fillId="0" borderId="15" xfId="15" applyNumberFormat="1" applyFont="1" applyFill="1" applyBorder="1" applyAlignment="1">
      <alignment/>
    </xf>
    <xf numFmtId="209" fontId="4" fillId="0" borderId="2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98" fontId="6" fillId="0" borderId="5" xfId="15" applyNumberFormat="1" applyFont="1" applyFill="1" applyBorder="1" applyAlignment="1">
      <alignment/>
    </xf>
    <xf numFmtId="43" fontId="8" fillId="0" borderId="5" xfId="15" applyFont="1" applyFill="1" applyBorder="1" applyAlignment="1">
      <alignment/>
    </xf>
    <xf numFmtId="43" fontId="6" fillId="0" borderId="5" xfId="15" applyFont="1" applyFill="1" applyBorder="1" applyAlignment="1">
      <alignment/>
    </xf>
    <xf numFmtId="43" fontId="6" fillId="0" borderId="8" xfId="15" applyFont="1" applyFill="1" applyBorder="1" applyAlignment="1">
      <alignment/>
    </xf>
    <xf numFmtId="209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2" fontId="2" fillId="0" borderId="0" xfId="15" applyNumberFormat="1" applyFont="1" applyAlignment="1">
      <alignment/>
    </xf>
    <xf numFmtId="198" fontId="2" fillId="0" borderId="0" xfId="15" applyNumberFormat="1" applyFont="1" applyAlignment="1">
      <alignment/>
    </xf>
    <xf numFmtId="43" fontId="14" fillId="0" borderId="0" xfId="15" applyFont="1" applyAlignment="1">
      <alignment/>
    </xf>
    <xf numFmtId="2" fontId="2" fillId="0" borderId="0" xfId="0" applyNumberFormat="1" applyFont="1" applyAlignment="1">
      <alignment/>
    </xf>
    <xf numFmtId="43" fontId="2" fillId="0" borderId="0" xfId="15" applyNumberFormat="1" applyFont="1" applyAlignment="1">
      <alignment/>
    </xf>
    <xf numFmtId="43" fontId="2" fillId="0" borderId="0" xfId="0" applyNumberFormat="1" applyFont="1" applyAlignment="1">
      <alignment/>
    </xf>
    <xf numFmtId="38" fontId="3" fillId="0" borderId="49" xfId="0" applyNumberFormat="1" applyFont="1" applyBorder="1" applyAlignment="1">
      <alignment horizontal="center"/>
    </xf>
    <xf numFmtId="38" fontId="3" fillId="0" borderId="9" xfId="0" applyNumberFormat="1" applyFont="1" applyBorder="1" applyAlignment="1">
      <alignment horizontal="center"/>
    </xf>
    <xf numFmtId="38" fontId="3" fillId="0" borderId="31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38" fontId="3" fillId="0" borderId="48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7" fontId="3" fillId="0" borderId="12" xfId="0" applyNumberFormat="1" applyFont="1" applyBorder="1" applyAlignment="1" quotePrefix="1">
      <alignment horizontal="center"/>
    </xf>
    <xf numFmtId="17" fontId="3" fillId="0" borderId="50" xfId="0" applyNumberFormat="1" applyFont="1" applyBorder="1" applyAlignment="1" quotePrefix="1">
      <alignment horizontal="center"/>
    </xf>
    <xf numFmtId="0" fontId="3" fillId="0" borderId="26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43" fontId="3" fillId="0" borderId="12" xfId="15" applyFont="1" applyBorder="1" applyAlignment="1" quotePrefix="1">
      <alignment horizontal="center"/>
    </xf>
    <xf numFmtId="43" fontId="3" fillId="0" borderId="50" xfId="15" applyFont="1" applyBorder="1" applyAlignment="1" quotePrefix="1">
      <alignment horizontal="center"/>
    </xf>
    <xf numFmtId="43" fontId="3" fillId="0" borderId="26" xfId="15" applyFont="1" applyBorder="1" applyAlignment="1">
      <alignment horizontal="center"/>
    </xf>
    <xf numFmtId="43" fontId="3" fillId="0" borderId="51" xfId="15" applyFont="1" applyBorder="1" applyAlignment="1">
      <alignment horizontal="center"/>
    </xf>
    <xf numFmtId="43" fontId="1" fillId="0" borderId="0" xfId="15" applyFont="1" applyAlignment="1">
      <alignment horizontal="center"/>
    </xf>
    <xf numFmtId="43" fontId="3" fillId="0" borderId="9" xfId="15" applyFont="1" applyBorder="1" applyAlignment="1">
      <alignment horizontal="center"/>
    </xf>
    <xf numFmtId="43" fontId="3" fillId="0" borderId="48" xfId="15" applyFont="1" applyBorder="1" applyAlignment="1">
      <alignment horizontal="center"/>
    </xf>
    <xf numFmtId="43" fontId="3" fillId="0" borderId="52" xfId="15" applyFont="1" applyBorder="1" applyAlignment="1">
      <alignment horizontal="center"/>
    </xf>
    <xf numFmtId="38" fontId="3" fillId="0" borderId="12" xfId="0" applyNumberFormat="1" applyFont="1" applyBorder="1" applyAlignment="1" quotePrefix="1">
      <alignment horizontal="center"/>
    </xf>
    <xf numFmtId="38" fontId="3" fillId="0" borderId="50" xfId="0" applyNumberFormat="1" applyFont="1" applyBorder="1" applyAlignment="1" quotePrefix="1">
      <alignment horizontal="center"/>
    </xf>
    <xf numFmtId="38" fontId="3" fillId="0" borderId="30" xfId="0" applyNumberFormat="1" applyFont="1" applyBorder="1" applyAlignment="1" quotePrefix="1">
      <alignment horizontal="center"/>
    </xf>
    <xf numFmtId="38" fontId="3" fillId="0" borderId="26" xfId="0" applyNumberFormat="1" applyFont="1" applyBorder="1" applyAlignment="1">
      <alignment horizontal="center"/>
    </xf>
    <xf numFmtId="38" fontId="3" fillId="0" borderId="25" xfId="0" applyNumberFormat="1" applyFont="1" applyBorder="1" applyAlignment="1">
      <alignment horizontal="center"/>
    </xf>
    <xf numFmtId="38" fontId="3" fillId="0" borderId="53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workbookViewId="0" topLeftCell="A1">
      <selection activeCell="A1" sqref="A1:L1"/>
    </sheetView>
  </sheetViews>
  <sheetFormatPr defaultColWidth="9.140625" defaultRowHeight="21.75"/>
  <cols>
    <col min="1" max="1" width="50.140625" style="0" customWidth="1"/>
    <col min="2" max="2" width="8.8515625" style="0" customWidth="1"/>
    <col min="3" max="3" width="13.8515625" style="0" customWidth="1"/>
    <col min="5" max="5" width="24.28125" style="0" hidden="1" customWidth="1"/>
    <col min="6" max="6" width="12.140625" style="0" customWidth="1"/>
    <col min="7" max="7" width="8.421875" style="0" customWidth="1"/>
    <col min="8" max="8" width="18.28125" style="0" hidden="1" customWidth="1"/>
    <col min="9" max="9" width="12.140625" style="0" customWidth="1"/>
    <col min="11" max="11" width="13.7109375" style="0" bestFit="1" customWidth="1"/>
    <col min="13" max="16384" width="9.140625" style="1" customWidth="1"/>
  </cols>
  <sheetData>
    <row r="1" spans="1:12" ht="26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27" thickBot="1">
      <c r="A2" s="216" t="s">
        <v>36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21">
      <c r="A3" s="2"/>
      <c r="B3" s="3" t="s">
        <v>1</v>
      </c>
      <c r="C3" s="3" t="s">
        <v>1</v>
      </c>
      <c r="D3" s="3" t="s">
        <v>1</v>
      </c>
      <c r="E3" s="12" t="s">
        <v>2</v>
      </c>
      <c r="F3" s="217" t="s">
        <v>2</v>
      </c>
      <c r="G3" s="218"/>
      <c r="H3" s="12" t="s">
        <v>2</v>
      </c>
      <c r="I3" s="217" t="s">
        <v>2</v>
      </c>
      <c r="J3" s="218"/>
      <c r="K3" s="217" t="s">
        <v>2</v>
      </c>
      <c r="L3" s="219"/>
    </row>
    <row r="4" spans="1:12" ht="21">
      <c r="A4" s="4" t="s">
        <v>3</v>
      </c>
      <c r="B4" s="9" t="s">
        <v>4</v>
      </c>
      <c r="C4" s="9" t="s">
        <v>5</v>
      </c>
      <c r="D4" s="9" t="s">
        <v>6</v>
      </c>
      <c r="E4" s="16" t="s">
        <v>37</v>
      </c>
      <c r="F4" s="212" t="s">
        <v>37</v>
      </c>
      <c r="G4" s="213"/>
      <c r="H4" s="16" t="s">
        <v>34</v>
      </c>
      <c r="I4" s="212" t="s">
        <v>34</v>
      </c>
      <c r="J4" s="213"/>
      <c r="K4" s="214" t="s">
        <v>22</v>
      </c>
      <c r="L4" s="215"/>
    </row>
    <row r="5" spans="1:12" ht="21.75" thickBot="1">
      <c r="A5" s="5"/>
      <c r="B5" s="6" t="s">
        <v>7</v>
      </c>
      <c r="C5" s="7" t="s">
        <v>8</v>
      </c>
      <c r="D5" s="6" t="s">
        <v>8</v>
      </c>
      <c r="E5" s="6"/>
      <c r="F5" s="6" t="s">
        <v>9</v>
      </c>
      <c r="G5" s="6" t="s">
        <v>10</v>
      </c>
      <c r="H5" s="6"/>
      <c r="I5" s="6" t="s">
        <v>9</v>
      </c>
      <c r="J5" s="6" t="s">
        <v>10</v>
      </c>
      <c r="K5" s="10" t="s">
        <v>9</v>
      </c>
      <c r="L5" s="11" t="s">
        <v>10</v>
      </c>
    </row>
    <row r="6" spans="1:12" ht="21">
      <c r="A6" s="17" t="s">
        <v>38</v>
      </c>
      <c r="B6" s="13">
        <v>33</v>
      </c>
      <c r="C6" s="13">
        <v>77983</v>
      </c>
      <c r="D6" s="14">
        <v>84</v>
      </c>
      <c r="E6" s="41">
        <v>30961690570</v>
      </c>
      <c r="F6" s="45">
        <f aca="true" t="shared" si="0" ref="F6:F21">E6/1000000</f>
        <v>30961.69057</v>
      </c>
      <c r="G6" s="46">
        <f>F6*100/F23</f>
        <v>13.9277611014121</v>
      </c>
      <c r="H6" s="41">
        <v>40617941.48</v>
      </c>
      <c r="I6" s="45">
        <f aca="true" t="shared" si="1" ref="I6:I21">H6*1000/1000000</f>
        <v>40617.94148</v>
      </c>
      <c r="J6" s="18">
        <f>I6*100/I23</f>
        <v>18.222393556774588</v>
      </c>
      <c r="K6" s="31">
        <f aca="true" t="shared" si="2" ref="K6:K20">F6-I6</f>
        <v>-9656.250910000002</v>
      </c>
      <c r="L6" s="32">
        <f aca="true" t="shared" si="3" ref="L6:L17">K6*100/I6</f>
        <v>-23.77336358799639</v>
      </c>
    </row>
    <row r="7" spans="1:12" ht="21">
      <c r="A7" s="20" t="s">
        <v>23</v>
      </c>
      <c r="B7" s="15">
        <v>63</v>
      </c>
      <c r="C7" s="15">
        <v>204744</v>
      </c>
      <c r="D7" s="15">
        <v>1087</v>
      </c>
      <c r="E7" s="47">
        <v>28325989690</v>
      </c>
      <c r="F7" s="48">
        <f t="shared" si="0"/>
        <v>28325.98969</v>
      </c>
      <c r="G7" s="48">
        <f>F7*100/F23</f>
        <v>12.742121315095302</v>
      </c>
      <c r="H7" s="15">
        <v>36696356.86</v>
      </c>
      <c r="I7" s="48">
        <f t="shared" si="1"/>
        <v>36696.35686</v>
      </c>
      <c r="J7" s="49">
        <f>I7*100/I23</f>
        <v>16.463056285903264</v>
      </c>
      <c r="K7" s="33">
        <f t="shared" si="2"/>
        <v>-8370.367170000001</v>
      </c>
      <c r="L7" s="34">
        <f t="shared" si="3"/>
        <v>-22.809804259135934</v>
      </c>
    </row>
    <row r="8" spans="1:12" ht="21">
      <c r="A8" s="20" t="s">
        <v>35</v>
      </c>
      <c r="B8" s="15">
        <v>95</v>
      </c>
      <c r="C8" s="15">
        <v>151307</v>
      </c>
      <c r="D8" s="15">
        <v>673</v>
      </c>
      <c r="E8" s="50">
        <v>31675035900</v>
      </c>
      <c r="F8" s="51">
        <f t="shared" si="0"/>
        <v>31675.0359</v>
      </c>
      <c r="G8" s="52">
        <f>F8*100/F23</f>
        <v>14.248651309799966</v>
      </c>
      <c r="H8" s="53">
        <v>32132612.7</v>
      </c>
      <c r="I8" s="51">
        <f t="shared" si="1"/>
        <v>32132.6127</v>
      </c>
      <c r="J8" s="49">
        <f>I8*100/I23</f>
        <v>14.415627510693172</v>
      </c>
      <c r="K8" s="33">
        <f t="shared" si="2"/>
        <v>-457.57680000000255</v>
      </c>
      <c r="L8" s="34">
        <f t="shared" si="3"/>
        <v>-1.4240261265776328</v>
      </c>
    </row>
    <row r="9" spans="1:12" ht="21">
      <c r="A9" s="20" t="s">
        <v>11</v>
      </c>
      <c r="B9" s="15">
        <v>40</v>
      </c>
      <c r="C9" s="15">
        <v>98139</v>
      </c>
      <c r="D9" s="15">
        <v>334</v>
      </c>
      <c r="E9" s="50">
        <v>14034297990</v>
      </c>
      <c r="F9" s="48">
        <f t="shared" si="0"/>
        <v>14034.29799</v>
      </c>
      <c r="G9" s="48">
        <f>F9*100/F23</f>
        <v>6.31316785460491</v>
      </c>
      <c r="H9" s="15">
        <v>29832800.58</v>
      </c>
      <c r="I9" s="48">
        <f t="shared" si="1"/>
        <v>29832.80058</v>
      </c>
      <c r="J9" s="49">
        <f>I9*100/I23</f>
        <v>13.383864697752111</v>
      </c>
      <c r="K9" s="33">
        <f t="shared" si="2"/>
        <v>-15798.50259</v>
      </c>
      <c r="L9" s="34">
        <f t="shared" si="3"/>
        <v>-52.956820287906076</v>
      </c>
    </row>
    <row r="10" spans="1:12" ht="21">
      <c r="A10" s="20" t="s">
        <v>12</v>
      </c>
      <c r="B10" s="15">
        <v>40</v>
      </c>
      <c r="C10" s="15">
        <v>92824</v>
      </c>
      <c r="D10" s="15">
        <v>289</v>
      </c>
      <c r="E10" s="54">
        <v>28393008570</v>
      </c>
      <c r="F10" s="48">
        <f t="shared" si="0"/>
        <v>28393.00857</v>
      </c>
      <c r="G10" s="48">
        <f>F10*100/F23</f>
        <v>12.77226898897034</v>
      </c>
      <c r="H10" s="15">
        <v>22383257.95</v>
      </c>
      <c r="I10" s="48">
        <f t="shared" si="1"/>
        <v>22383.25795</v>
      </c>
      <c r="J10" s="49">
        <f>I10*100/I23</f>
        <v>10.041782537121907</v>
      </c>
      <c r="K10" s="33">
        <f t="shared" si="2"/>
        <v>6009.7506200000025</v>
      </c>
      <c r="L10" s="34">
        <f t="shared" si="3"/>
        <v>26.849311362200527</v>
      </c>
    </row>
    <row r="11" spans="1:12" ht="21">
      <c r="A11" s="20" t="s">
        <v>13</v>
      </c>
      <c r="B11" s="15">
        <v>49</v>
      </c>
      <c r="C11" s="15">
        <v>67730</v>
      </c>
      <c r="D11" s="15">
        <v>557</v>
      </c>
      <c r="E11" s="54">
        <v>24278394120</v>
      </c>
      <c r="F11" s="48">
        <f t="shared" si="0"/>
        <v>24278.39412</v>
      </c>
      <c r="G11" s="48">
        <f>F11*100/F23</f>
        <v>10.921356909268027</v>
      </c>
      <c r="H11" s="15">
        <v>12869201.68</v>
      </c>
      <c r="I11" s="48">
        <f t="shared" si="1"/>
        <v>12869.20168</v>
      </c>
      <c r="J11" s="49">
        <f>I11*100/I23</f>
        <v>5.773499326398279</v>
      </c>
      <c r="K11" s="33">
        <f t="shared" si="2"/>
        <v>11409.19244</v>
      </c>
      <c r="L11" s="34">
        <f t="shared" si="3"/>
        <v>88.65501313675894</v>
      </c>
    </row>
    <row r="12" spans="1:12" ht="21">
      <c r="A12" s="20" t="s">
        <v>14</v>
      </c>
      <c r="B12" s="15">
        <v>47</v>
      </c>
      <c r="C12" s="15">
        <v>110831</v>
      </c>
      <c r="D12" s="15">
        <v>415</v>
      </c>
      <c r="E12" s="54">
        <v>23726809260</v>
      </c>
      <c r="F12" s="48">
        <f t="shared" si="0"/>
        <v>23726.80926</v>
      </c>
      <c r="G12" s="48">
        <f>F12*100/F23</f>
        <v>10.673232791501682</v>
      </c>
      <c r="H12" s="15">
        <v>10843403.06</v>
      </c>
      <c r="I12" s="48">
        <f t="shared" si="1"/>
        <v>10843.40306</v>
      </c>
      <c r="J12" s="49">
        <f>I12*100/I23</f>
        <v>4.864666963768886</v>
      </c>
      <c r="K12" s="33">
        <f t="shared" si="2"/>
        <v>12883.406200000001</v>
      </c>
      <c r="L12" s="34">
        <f t="shared" si="3"/>
        <v>118.81331099390121</v>
      </c>
    </row>
    <row r="13" spans="1:12" ht="21">
      <c r="A13" s="20" t="s">
        <v>25</v>
      </c>
      <c r="B13" s="15">
        <v>31</v>
      </c>
      <c r="C13" s="15">
        <v>82978</v>
      </c>
      <c r="D13" s="15">
        <v>375</v>
      </c>
      <c r="E13" s="54">
        <v>10217294470</v>
      </c>
      <c r="F13" s="48">
        <f t="shared" si="0"/>
        <v>10217.29447</v>
      </c>
      <c r="G13" s="48">
        <f>F13*100/F23</f>
        <v>4.596132635561669</v>
      </c>
      <c r="H13" s="15">
        <v>10691614.76</v>
      </c>
      <c r="I13" s="48">
        <f t="shared" si="1"/>
        <v>10691.61476</v>
      </c>
      <c r="J13" s="49">
        <f>I13*100/I23</f>
        <v>4.796570304038463</v>
      </c>
      <c r="K13" s="33">
        <f t="shared" si="2"/>
        <v>-474.32028999999966</v>
      </c>
      <c r="L13" s="34">
        <f t="shared" si="3"/>
        <v>-4.436376549728955</v>
      </c>
    </row>
    <row r="14" spans="1:12" ht="21">
      <c r="A14" s="20" t="s">
        <v>26</v>
      </c>
      <c r="B14" s="15">
        <v>100</v>
      </c>
      <c r="C14" s="15">
        <v>85348</v>
      </c>
      <c r="D14" s="15">
        <v>259</v>
      </c>
      <c r="E14" s="54">
        <v>10553251140</v>
      </c>
      <c r="F14" s="48">
        <f t="shared" si="0"/>
        <v>10553.25114</v>
      </c>
      <c r="G14" s="48">
        <f>F14*100/F23</f>
        <v>4.747258887198578</v>
      </c>
      <c r="H14" s="15">
        <v>10532461.8</v>
      </c>
      <c r="I14" s="48">
        <f t="shared" si="1"/>
        <v>10532.4618</v>
      </c>
      <c r="J14" s="49">
        <f>I14*100/I23</f>
        <v>4.725169642971638</v>
      </c>
      <c r="K14" s="33">
        <f t="shared" si="2"/>
        <v>20.789340000001175</v>
      </c>
      <c r="L14" s="34">
        <f t="shared" si="3"/>
        <v>0.19738348350811183</v>
      </c>
    </row>
    <row r="15" spans="1:12" ht="21">
      <c r="A15" s="20" t="s">
        <v>27</v>
      </c>
      <c r="B15" s="15">
        <v>3</v>
      </c>
      <c r="C15" s="15">
        <v>9966</v>
      </c>
      <c r="D15" s="15">
        <v>13</v>
      </c>
      <c r="E15" s="54">
        <v>4334957800</v>
      </c>
      <c r="F15" s="48">
        <f t="shared" si="0"/>
        <v>4334.9578</v>
      </c>
      <c r="G15" s="48">
        <f>F15*100/F23</f>
        <v>1.9500310064336055</v>
      </c>
      <c r="H15" s="15">
        <v>4319269.81</v>
      </c>
      <c r="I15" s="48">
        <f t="shared" si="1"/>
        <v>4319.26981</v>
      </c>
      <c r="J15" s="49">
        <f>I15*100/I23</f>
        <v>1.9377504493788786</v>
      </c>
      <c r="K15" s="33">
        <f t="shared" si="2"/>
        <v>15.687990000000354</v>
      </c>
      <c r="L15" s="34">
        <f t="shared" si="3"/>
        <v>0.3632093082881608</v>
      </c>
    </row>
    <row r="16" spans="1:12" ht="21">
      <c r="A16" s="20" t="s">
        <v>28</v>
      </c>
      <c r="B16" s="15">
        <v>35</v>
      </c>
      <c r="C16" s="15">
        <v>26669</v>
      </c>
      <c r="D16" s="15">
        <v>186</v>
      </c>
      <c r="E16" s="54">
        <v>3464796140</v>
      </c>
      <c r="F16" s="48">
        <f t="shared" si="0"/>
        <v>3464.79614</v>
      </c>
      <c r="G16" s="48">
        <f>F16*100/F23</f>
        <v>1.5585987720506693</v>
      </c>
      <c r="H16" s="15">
        <v>3465362.8</v>
      </c>
      <c r="I16" s="48">
        <f t="shared" si="1"/>
        <v>3465.3628</v>
      </c>
      <c r="J16" s="49">
        <f>I16*100/I23</f>
        <v>1.5546628523678285</v>
      </c>
      <c r="K16" s="33">
        <f t="shared" si="2"/>
        <v>-0.5666599999999562</v>
      </c>
      <c r="L16" s="34">
        <f t="shared" si="3"/>
        <v>-0.01635211181928646</v>
      </c>
    </row>
    <row r="17" spans="1:12" ht="21">
      <c r="A17" s="20" t="s">
        <v>18</v>
      </c>
      <c r="B17" s="15">
        <v>48</v>
      </c>
      <c r="C17" s="15">
        <v>31861</v>
      </c>
      <c r="D17" s="15">
        <v>236</v>
      </c>
      <c r="E17" s="54">
        <v>2671100760</v>
      </c>
      <c r="F17" s="48">
        <f t="shared" si="0"/>
        <v>2671.10076</v>
      </c>
      <c r="G17" s="48">
        <f>F17*100/F23</f>
        <v>1.2015640159884298</v>
      </c>
      <c r="H17" s="15">
        <v>2679259.64</v>
      </c>
      <c r="I17" s="48">
        <f t="shared" si="1"/>
        <v>2679.25964</v>
      </c>
      <c r="J17" s="49">
        <f>I17*100/I23</f>
        <v>1.2019940406113907</v>
      </c>
      <c r="K17" s="33">
        <f t="shared" si="2"/>
        <v>-8.158880000000408</v>
      </c>
      <c r="L17" s="34">
        <f t="shared" si="3"/>
        <v>-0.3045199456667965</v>
      </c>
    </row>
    <row r="18" spans="1:12" ht="21">
      <c r="A18" s="20" t="s">
        <v>29</v>
      </c>
      <c r="B18" s="15">
        <v>8</v>
      </c>
      <c r="C18" s="15">
        <v>13041</v>
      </c>
      <c r="D18" s="15">
        <v>50</v>
      </c>
      <c r="E18" s="54">
        <v>2284676710</v>
      </c>
      <c r="F18" s="48">
        <f t="shared" si="0"/>
        <v>2284.67671</v>
      </c>
      <c r="G18" s="48">
        <f>F18*100/F23</f>
        <v>1.0277355927609535</v>
      </c>
      <c r="H18" s="15">
        <v>2297482.13</v>
      </c>
      <c r="I18" s="48">
        <f t="shared" si="1"/>
        <v>2297.48213</v>
      </c>
      <c r="J18" s="49">
        <f>I18*100/I23</f>
        <v>1.0307175114507245</v>
      </c>
      <c r="K18" s="33">
        <f>F18-I18</f>
        <v>-12.805419999999685</v>
      </c>
      <c r="L18" s="34">
        <f>K18*100/I18</f>
        <v>-0.5573675561080288</v>
      </c>
    </row>
    <row r="19" spans="1:12" ht="21">
      <c r="A19" s="20" t="s">
        <v>30</v>
      </c>
      <c r="B19" s="15">
        <v>12</v>
      </c>
      <c r="C19" s="15">
        <v>15405</v>
      </c>
      <c r="D19" s="15">
        <v>90</v>
      </c>
      <c r="E19" s="54">
        <v>6200865730</v>
      </c>
      <c r="F19" s="48">
        <f t="shared" si="0"/>
        <v>6200.86573</v>
      </c>
      <c r="G19" s="48">
        <f>F19*100/F23</f>
        <v>2.789388270453649</v>
      </c>
      <c r="H19" s="15">
        <v>2366556.62</v>
      </c>
      <c r="I19" s="48">
        <f t="shared" si="1"/>
        <v>2366.55662</v>
      </c>
      <c r="J19" s="49">
        <f>I19*100/I23</f>
        <v>1.0617063428796452</v>
      </c>
      <c r="K19" s="33">
        <f>F19-I19</f>
        <v>3834.3091100000006</v>
      </c>
      <c r="L19" s="34">
        <f>K19*100/I19</f>
        <v>162.02059471537177</v>
      </c>
    </row>
    <row r="20" spans="1:12" ht="21">
      <c r="A20" s="26" t="s">
        <v>31</v>
      </c>
      <c r="B20" s="27">
        <v>22</v>
      </c>
      <c r="C20" s="27">
        <v>11538</v>
      </c>
      <c r="D20" s="27">
        <v>105</v>
      </c>
      <c r="E20" s="54">
        <v>1132493590</v>
      </c>
      <c r="F20" s="48">
        <f t="shared" si="0"/>
        <v>1132.49359</v>
      </c>
      <c r="G20" s="48">
        <f>F20*100/F23</f>
        <v>0.5094392418508219</v>
      </c>
      <c r="H20" s="15">
        <v>1127870.69</v>
      </c>
      <c r="I20" s="48">
        <f t="shared" si="1"/>
        <v>1127.87069</v>
      </c>
      <c r="J20" s="55">
        <f>I20*100/I23</f>
        <v>0.5059956966172405</v>
      </c>
      <c r="K20" s="33">
        <f t="shared" si="2"/>
        <v>4.622900000000072</v>
      </c>
      <c r="L20" s="34">
        <f>K20*100/I20</f>
        <v>0.40987854733596035</v>
      </c>
    </row>
    <row r="21" spans="1:12" ht="21">
      <c r="A21" s="26" t="s">
        <v>32</v>
      </c>
      <c r="B21" s="27">
        <v>1</v>
      </c>
      <c r="C21" s="27">
        <v>5892</v>
      </c>
      <c r="D21" s="27">
        <v>1</v>
      </c>
      <c r="E21" s="41">
        <v>47331000</v>
      </c>
      <c r="F21" s="48">
        <f t="shared" si="0"/>
        <v>47.331</v>
      </c>
      <c r="G21" s="48">
        <f>F21*100/F23</f>
        <v>0.02129130704928869</v>
      </c>
      <c r="H21" s="15">
        <v>45789</v>
      </c>
      <c r="I21" s="48">
        <f t="shared" si="1"/>
        <v>45.789</v>
      </c>
      <c r="J21" s="55">
        <f>I21*100/I23</f>
        <v>0.02054228127198414</v>
      </c>
      <c r="K21" s="35">
        <f>F21-I21</f>
        <v>1.5420000000000016</v>
      </c>
      <c r="L21" s="36">
        <f>K21*100/I21</f>
        <v>3.3676210443556345</v>
      </c>
    </row>
    <row r="22" spans="1:12" ht="21">
      <c r="A22" s="23" t="s">
        <v>33</v>
      </c>
      <c r="B22" s="24">
        <v>0</v>
      </c>
      <c r="C22" s="24">
        <v>0</v>
      </c>
      <c r="D22" s="24">
        <v>0</v>
      </c>
      <c r="E22" s="43"/>
      <c r="F22" s="56">
        <v>0</v>
      </c>
      <c r="G22" s="57">
        <v>0</v>
      </c>
      <c r="H22" s="58"/>
      <c r="I22" s="56">
        <v>0</v>
      </c>
      <c r="J22" s="25">
        <v>0</v>
      </c>
      <c r="K22" s="37">
        <f>F22-I22</f>
        <v>0</v>
      </c>
      <c r="L22" s="38">
        <v>0</v>
      </c>
    </row>
    <row r="23" spans="1:12" ht="24" thickBot="1">
      <c r="A23" s="28" t="s">
        <v>19</v>
      </c>
      <c r="B23" s="29">
        <f aca="true" t="shared" si="4" ref="B23:K23">SUM(B6:B21)</f>
        <v>627</v>
      </c>
      <c r="C23" s="29">
        <f t="shared" si="4"/>
        <v>1086256</v>
      </c>
      <c r="D23" s="29">
        <f t="shared" si="4"/>
        <v>4754</v>
      </c>
      <c r="E23" s="30">
        <f t="shared" si="4"/>
        <v>222301993440</v>
      </c>
      <c r="F23" s="59">
        <f t="shared" si="4"/>
        <v>222301.99344000002</v>
      </c>
      <c r="G23" s="59">
        <f t="shared" si="4"/>
        <v>99.99999999999997</v>
      </c>
      <c r="H23" s="44">
        <f t="shared" si="4"/>
        <v>222901241.56</v>
      </c>
      <c r="I23" s="59">
        <f t="shared" si="4"/>
        <v>222901.24156</v>
      </c>
      <c r="J23" s="59">
        <f t="shared" si="4"/>
        <v>100</v>
      </c>
      <c r="K23" s="39">
        <f t="shared" si="4"/>
        <v>-599.2481199999985</v>
      </c>
      <c r="L23" s="135">
        <f>K23*100/I23</f>
        <v>-0.2688401894067936</v>
      </c>
    </row>
  </sheetData>
  <mergeCells count="8">
    <mergeCell ref="F4:G4"/>
    <mergeCell ref="I4:J4"/>
    <mergeCell ref="K4:L4"/>
    <mergeCell ref="A1:L1"/>
    <mergeCell ref="A2:L2"/>
    <mergeCell ref="F3:G3"/>
    <mergeCell ref="I3:J3"/>
    <mergeCell ref="K3:L3"/>
  </mergeCells>
  <printOptions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workbookViewId="0" topLeftCell="A4">
      <selection activeCell="J26" sqref="J26"/>
    </sheetView>
  </sheetViews>
  <sheetFormatPr defaultColWidth="9.140625" defaultRowHeight="21.75"/>
  <cols>
    <col min="1" max="1" width="4.00390625" style="111" customWidth="1"/>
    <col min="2" max="2" width="50.8515625" style="164" customWidth="1"/>
    <col min="3" max="3" width="8.8515625" style="164" customWidth="1"/>
    <col min="4" max="4" width="14.00390625" style="164" customWidth="1"/>
    <col min="5" max="5" width="10.7109375" style="164" customWidth="1"/>
    <col min="6" max="6" width="20.00390625" style="165" hidden="1" customWidth="1"/>
    <col min="7" max="7" width="15.421875" style="166" customWidth="1"/>
    <col min="8" max="8" width="10.8515625" style="164" customWidth="1"/>
    <col min="9" max="9" width="20.00390625" style="165" hidden="1" customWidth="1"/>
    <col min="10" max="10" width="15.421875" style="166" customWidth="1"/>
    <col min="11" max="11" width="11.28125" style="164" customWidth="1"/>
    <col min="12" max="12" width="14.00390625" style="164" customWidth="1"/>
    <col min="13" max="13" width="10.421875" style="164" customWidth="1"/>
    <col min="14" max="16384" width="9.140625" style="164" customWidth="1"/>
  </cols>
  <sheetData>
    <row r="1" spans="1:13" ht="26.25">
      <c r="A1" s="237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24" customHeight="1">
      <c r="A2" s="237" t="s">
        <v>145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ht="21" thickBot="1"/>
    <row r="4" spans="1:13" ht="21.75" customHeight="1">
      <c r="A4" s="160"/>
      <c r="B4" s="161"/>
      <c r="C4" s="3" t="s">
        <v>1</v>
      </c>
      <c r="D4" s="3" t="s">
        <v>1</v>
      </c>
      <c r="E4" s="3" t="s">
        <v>1</v>
      </c>
      <c r="F4" s="167" t="s">
        <v>2</v>
      </c>
      <c r="G4" s="217" t="s">
        <v>2</v>
      </c>
      <c r="H4" s="236"/>
      <c r="I4" s="167" t="s">
        <v>2</v>
      </c>
      <c r="J4" s="217" t="s">
        <v>2</v>
      </c>
      <c r="K4" s="236"/>
      <c r="L4" s="217" t="s">
        <v>2</v>
      </c>
      <c r="M4" s="243"/>
    </row>
    <row r="5" spans="1:13" ht="21.75" customHeight="1">
      <c r="A5" s="234" t="s">
        <v>3</v>
      </c>
      <c r="B5" s="235"/>
      <c r="C5" s="9" t="s">
        <v>4</v>
      </c>
      <c r="D5" s="9" t="s">
        <v>5</v>
      </c>
      <c r="E5" s="9" t="s">
        <v>6</v>
      </c>
      <c r="F5" s="168" t="s">
        <v>143</v>
      </c>
      <c r="G5" s="212" t="s">
        <v>143</v>
      </c>
      <c r="H5" s="244"/>
      <c r="I5" s="168" t="s">
        <v>140</v>
      </c>
      <c r="J5" s="212" t="s">
        <v>140</v>
      </c>
      <c r="K5" s="244"/>
      <c r="L5" s="241" t="s">
        <v>22</v>
      </c>
      <c r="M5" s="242"/>
    </row>
    <row r="6" spans="1:13" ht="22.5" customHeight="1" thickBot="1">
      <c r="A6" s="162"/>
      <c r="B6" s="163"/>
      <c r="C6" s="6" t="s">
        <v>7</v>
      </c>
      <c r="D6" s="7" t="s">
        <v>8</v>
      </c>
      <c r="E6" s="6" t="s">
        <v>8</v>
      </c>
      <c r="F6" s="169"/>
      <c r="G6" s="72" t="s">
        <v>9</v>
      </c>
      <c r="H6" s="10" t="s">
        <v>10</v>
      </c>
      <c r="I6" s="169"/>
      <c r="J6" s="72" t="s">
        <v>9</v>
      </c>
      <c r="K6" s="10" t="s">
        <v>10</v>
      </c>
      <c r="L6" s="10" t="s">
        <v>9</v>
      </c>
      <c r="M6" s="11" t="s">
        <v>10</v>
      </c>
    </row>
    <row r="7" spans="1:13" s="22" customFormat="1" ht="21">
      <c r="A7" s="112" t="s">
        <v>87</v>
      </c>
      <c r="B7" s="170" t="s">
        <v>88</v>
      </c>
      <c r="C7" s="171">
        <v>91</v>
      </c>
      <c r="D7" s="171">
        <v>153425</v>
      </c>
      <c r="E7" s="171">
        <v>734</v>
      </c>
      <c r="F7" s="172">
        <v>33381595.43</v>
      </c>
      <c r="G7" s="173">
        <f aca="true" t="shared" si="0" ref="G7:G25">F7/1000</f>
        <v>33381.59543</v>
      </c>
      <c r="H7" s="174">
        <f aca="true" t="shared" si="1" ref="H7:H25">G7*100/$G$26</f>
        <v>14.060409192059664</v>
      </c>
      <c r="I7" s="172">
        <v>33896040.22</v>
      </c>
      <c r="J7" s="173">
        <f aca="true" t="shared" si="2" ref="J7:J25">I7/1000</f>
        <v>33896.040219999995</v>
      </c>
      <c r="K7" s="174">
        <f>J7*100/J26</f>
        <v>14.225861431599121</v>
      </c>
      <c r="L7" s="175">
        <f aca="true" t="shared" si="3" ref="L7:L25">G7-J7</f>
        <v>-514.4447899999941</v>
      </c>
      <c r="M7" s="176">
        <f aca="true" t="shared" si="4" ref="M7:M23">L7*100/J7</f>
        <v>-1.5177135342683818</v>
      </c>
    </row>
    <row r="8" spans="1:13" s="22" customFormat="1" ht="21">
      <c r="A8" s="118" t="s">
        <v>89</v>
      </c>
      <c r="B8" s="177" t="s">
        <v>90</v>
      </c>
      <c r="C8" s="178">
        <v>26</v>
      </c>
      <c r="D8" s="178">
        <v>60739</v>
      </c>
      <c r="E8" s="178">
        <v>97</v>
      </c>
      <c r="F8" s="179">
        <v>31785063.68</v>
      </c>
      <c r="G8" s="180">
        <f t="shared" si="0"/>
        <v>31785.06368</v>
      </c>
      <c r="H8" s="181">
        <f t="shared" si="1"/>
        <v>13.38794613557731</v>
      </c>
      <c r="I8" s="179">
        <v>32288227.55</v>
      </c>
      <c r="J8" s="180">
        <f t="shared" si="2"/>
        <v>32288.22755</v>
      </c>
      <c r="K8" s="181">
        <f>J8*100/J26</f>
        <v>13.55107699946673</v>
      </c>
      <c r="L8" s="182">
        <f>G8-J8</f>
        <v>-503.1638700000003</v>
      </c>
      <c r="M8" s="183">
        <f>L8*100/J8</f>
        <v>-1.5583508547219722</v>
      </c>
    </row>
    <row r="9" spans="1:13" s="22" customFormat="1" ht="21">
      <c r="A9" s="118" t="s">
        <v>91</v>
      </c>
      <c r="B9" s="177" t="s">
        <v>92</v>
      </c>
      <c r="C9" s="178">
        <v>62</v>
      </c>
      <c r="D9" s="178">
        <v>218773</v>
      </c>
      <c r="E9" s="178">
        <v>1192</v>
      </c>
      <c r="F9" s="179">
        <v>30692382.49</v>
      </c>
      <c r="G9" s="180">
        <f t="shared" si="0"/>
        <v>30692.38249</v>
      </c>
      <c r="H9" s="181">
        <f t="shared" si="1"/>
        <v>12.927706160526284</v>
      </c>
      <c r="I9" s="179">
        <v>30517335.66</v>
      </c>
      <c r="J9" s="180">
        <f t="shared" si="2"/>
        <v>30517.33566</v>
      </c>
      <c r="K9" s="181">
        <f>J9*100/J26</f>
        <v>12.807849694035989</v>
      </c>
      <c r="L9" s="182">
        <f>G9-J9</f>
        <v>175.04682999999932</v>
      </c>
      <c r="M9" s="183">
        <f>L9*100/J9</f>
        <v>0.5735980098335993</v>
      </c>
    </row>
    <row r="10" spans="1:13" s="22" customFormat="1" ht="21">
      <c r="A10" s="118" t="s">
        <v>93</v>
      </c>
      <c r="B10" s="177" t="s">
        <v>94</v>
      </c>
      <c r="C10" s="178">
        <v>37</v>
      </c>
      <c r="D10" s="178">
        <v>98695</v>
      </c>
      <c r="E10" s="178">
        <v>307</v>
      </c>
      <c r="F10" s="179">
        <v>27071745.38</v>
      </c>
      <c r="G10" s="180">
        <f t="shared" si="0"/>
        <v>27071.74538</v>
      </c>
      <c r="H10" s="181">
        <f t="shared" si="1"/>
        <v>11.402685003005285</v>
      </c>
      <c r="I10" s="179">
        <v>27016406.31</v>
      </c>
      <c r="J10" s="180">
        <f t="shared" si="2"/>
        <v>27016.40631</v>
      </c>
      <c r="K10" s="181">
        <f>J10*100/J26</f>
        <v>11.33854131784601</v>
      </c>
      <c r="L10" s="182">
        <f t="shared" si="3"/>
        <v>55.33907000000181</v>
      </c>
      <c r="M10" s="183">
        <f t="shared" si="4"/>
        <v>0.20483505231973917</v>
      </c>
    </row>
    <row r="11" spans="1:13" s="22" customFormat="1" ht="21">
      <c r="A11" s="118" t="s">
        <v>95</v>
      </c>
      <c r="B11" s="177" t="s">
        <v>96</v>
      </c>
      <c r="C11" s="178">
        <v>42</v>
      </c>
      <c r="D11" s="178">
        <v>72349</v>
      </c>
      <c r="E11" s="178">
        <v>564</v>
      </c>
      <c r="F11" s="179">
        <v>26005282.67</v>
      </c>
      <c r="G11" s="180">
        <f t="shared" si="0"/>
        <v>26005.28267</v>
      </c>
      <c r="H11" s="181">
        <f t="shared" si="1"/>
        <v>10.953488315503735</v>
      </c>
      <c r="I11" s="179">
        <v>25903325.03</v>
      </c>
      <c r="J11" s="180">
        <f t="shared" si="2"/>
        <v>25903.32503</v>
      </c>
      <c r="K11" s="181">
        <f>J11*100/J26</f>
        <v>10.871391174389313</v>
      </c>
      <c r="L11" s="182">
        <f t="shared" si="3"/>
        <v>101.95764000000054</v>
      </c>
      <c r="M11" s="183">
        <f t="shared" si="4"/>
        <v>0.39360831044631545</v>
      </c>
    </row>
    <row r="12" spans="1:13" s="22" customFormat="1" ht="21">
      <c r="A12" s="118" t="s">
        <v>97</v>
      </c>
      <c r="B12" s="177" t="s">
        <v>98</v>
      </c>
      <c r="C12" s="178">
        <v>47</v>
      </c>
      <c r="D12" s="178">
        <v>111792</v>
      </c>
      <c r="E12" s="178">
        <v>425</v>
      </c>
      <c r="F12" s="179">
        <v>25032093.13</v>
      </c>
      <c r="G12" s="180">
        <f t="shared" si="0"/>
        <v>25032.093129999997</v>
      </c>
      <c r="H12" s="181">
        <f t="shared" si="1"/>
        <v>10.543578514082588</v>
      </c>
      <c r="I12" s="179">
        <v>25274422.68</v>
      </c>
      <c r="J12" s="180">
        <f t="shared" si="2"/>
        <v>25274.42268</v>
      </c>
      <c r="K12" s="181">
        <f>J12*100/J26</f>
        <v>10.607446547611696</v>
      </c>
      <c r="L12" s="182">
        <f t="shared" si="3"/>
        <v>-242.3295500000022</v>
      </c>
      <c r="M12" s="183">
        <f t="shared" si="4"/>
        <v>-0.958793611502592</v>
      </c>
    </row>
    <row r="13" spans="1:13" s="22" customFormat="1" ht="21">
      <c r="A13" s="118" t="s">
        <v>99</v>
      </c>
      <c r="B13" s="177" t="s">
        <v>100</v>
      </c>
      <c r="C13" s="178">
        <v>40</v>
      </c>
      <c r="D13" s="178">
        <v>110601</v>
      </c>
      <c r="E13" s="178">
        <v>373</v>
      </c>
      <c r="F13" s="179">
        <v>15168249.58</v>
      </c>
      <c r="G13" s="180">
        <f t="shared" si="0"/>
        <v>15168.24958</v>
      </c>
      <c r="H13" s="181">
        <f t="shared" si="1"/>
        <v>6.388903618142229</v>
      </c>
      <c r="I13" s="179">
        <v>15277386.5</v>
      </c>
      <c r="J13" s="180">
        <f t="shared" si="2"/>
        <v>15277.3865</v>
      </c>
      <c r="K13" s="181">
        <f>J13*100/J26</f>
        <v>6.411780903474015</v>
      </c>
      <c r="L13" s="182">
        <f t="shared" si="3"/>
        <v>-109.13692000000083</v>
      </c>
      <c r="M13" s="183">
        <f t="shared" si="4"/>
        <v>-0.7143690447315765</v>
      </c>
    </row>
    <row r="14" spans="1:13" s="22" customFormat="1" ht="21">
      <c r="A14" s="118" t="s">
        <v>101</v>
      </c>
      <c r="B14" s="177" t="s">
        <v>102</v>
      </c>
      <c r="C14" s="178">
        <v>98</v>
      </c>
      <c r="D14" s="178">
        <v>87020</v>
      </c>
      <c r="E14" s="178">
        <v>271</v>
      </c>
      <c r="F14" s="179">
        <v>11485235.21</v>
      </c>
      <c r="G14" s="180">
        <f t="shared" si="0"/>
        <v>11485.23521</v>
      </c>
      <c r="H14" s="181">
        <f t="shared" si="1"/>
        <v>4.837609006983622</v>
      </c>
      <c r="I14" s="179">
        <v>11566821.46</v>
      </c>
      <c r="J14" s="180">
        <f t="shared" si="2"/>
        <v>11566.821460000001</v>
      </c>
      <c r="K14" s="181">
        <f>J14*100/J26</f>
        <v>4.854490324711064</v>
      </c>
      <c r="L14" s="182">
        <f t="shared" si="3"/>
        <v>-81.58625000000029</v>
      </c>
      <c r="M14" s="183">
        <f t="shared" si="4"/>
        <v>-0.7053471887859526</v>
      </c>
    </row>
    <row r="15" spans="1:13" s="22" customFormat="1" ht="21">
      <c r="A15" s="118" t="s">
        <v>103</v>
      </c>
      <c r="B15" s="177" t="s">
        <v>104</v>
      </c>
      <c r="C15" s="178">
        <v>29</v>
      </c>
      <c r="D15" s="178">
        <v>89623</v>
      </c>
      <c r="E15" s="178">
        <v>378</v>
      </c>
      <c r="F15" s="179">
        <v>11282566.7</v>
      </c>
      <c r="G15" s="180">
        <f t="shared" si="0"/>
        <v>11282.5667</v>
      </c>
      <c r="H15" s="181">
        <f t="shared" si="1"/>
        <v>4.752244537603464</v>
      </c>
      <c r="I15" s="179">
        <v>11153791.52</v>
      </c>
      <c r="J15" s="180">
        <f t="shared" si="2"/>
        <v>11153.791519999999</v>
      </c>
      <c r="K15" s="181">
        <f>J15*100/J26</f>
        <v>4.681145395468419</v>
      </c>
      <c r="L15" s="182">
        <f t="shared" si="3"/>
        <v>128.77518000000055</v>
      </c>
      <c r="M15" s="183">
        <f t="shared" si="4"/>
        <v>1.1545417517360999</v>
      </c>
    </row>
    <row r="16" spans="1:13" s="22" customFormat="1" ht="21">
      <c r="A16" s="118" t="s">
        <v>105</v>
      </c>
      <c r="B16" s="177" t="s">
        <v>106</v>
      </c>
      <c r="C16" s="178">
        <v>11</v>
      </c>
      <c r="D16" s="178">
        <v>16365</v>
      </c>
      <c r="E16" s="178">
        <v>98</v>
      </c>
      <c r="F16" s="179">
        <v>6400267.69</v>
      </c>
      <c r="G16" s="180">
        <f t="shared" si="0"/>
        <v>6400.267690000001</v>
      </c>
      <c r="H16" s="181">
        <f t="shared" si="1"/>
        <v>2.695808318953031</v>
      </c>
      <c r="I16" s="179">
        <v>6510542.05</v>
      </c>
      <c r="J16" s="180">
        <f t="shared" si="2"/>
        <v>6510.54205</v>
      </c>
      <c r="K16" s="181">
        <f>J16*100/J26</f>
        <v>2.7324155991899897</v>
      </c>
      <c r="L16" s="182">
        <f t="shared" si="3"/>
        <v>-110.27435999999943</v>
      </c>
      <c r="M16" s="183">
        <f t="shared" si="4"/>
        <v>-1.6937815492643877</v>
      </c>
    </row>
    <row r="17" spans="1:13" s="22" customFormat="1" ht="21">
      <c r="A17" s="118" t="s">
        <v>107</v>
      </c>
      <c r="B17" s="177" t="s">
        <v>108</v>
      </c>
      <c r="C17" s="178">
        <v>3</v>
      </c>
      <c r="D17" s="178">
        <v>9836</v>
      </c>
      <c r="E17" s="178">
        <v>13</v>
      </c>
      <c r="F17" s="179">
        <v>4616253.46</v>
      </c>
      <c r="G17" s="180">
        <f t="shared" si="0"/>
        <v>4616.25346</v>
      </c>
      <c r="H17" s="181">
        <f t="shared" si="1"/>
        <v>1.9443771858648167</v>
      </c>
      <c r="I17" s="179">
        <v>4583768.04</v>
      </c>
      <c r="J17" s="180">
        <f t="shared" si="2"/>
        <v>4583.76804</v>
      </c>
      <c r="K17" s="181">
        <f>J17*100/J26</f>
        <v>1.9237659782205883</v>
      </c>
      <c r="L17" s="182">
        <f t="shared" si="3"/>
        <v>32.485419999999976</v>
      </c>
      <c r="M17" s="183">
        <f t="shared" si="4"/>
        <v>0.7087055827545754</v>
      </c>
    </row>
    <row r="18" spans="1:13" s="22" customFormat="1" ht="21">
      <c r="A18" s="118" t="s">
        <v>109</v>
      </c>
      <c r="B18" s="177" t="s">
        <v>110</v>
      </c>
      <c r="C18" s="178">
        <v>2</v>
      </c>
      <c r="D18" s="178">
        <v>1210</v>
      </c>
      <c r="E18" s="178">
        <v>4</v>
      </c>
      <c r="F18" s="179">
        <v>4041295.56</v>
      </c>
      <c r="G18" s="180">
        <f t="shared" si="0"/>
        <v>4041.29556</v>
      </c>
      <c r="H18" s="181">
        <f t="shared" si="1"/>
        <v>1.7022035198649552</v>
      </c>
      <c r="I18" s="179">
        <v>3973707.89</v>
      </c>
      <c r="J18" s="180">
        <f t="shared" si="2"/>
        <v>3973.70789</v>
      </c>
      <c r="K18" s="181">
        <f>J18*100/J26</f>
        <v>1.6677292523224452</v>
      </c>
      <c r="L18" s="182">
        <f t="shared" si="3"/>
        <v>67.58766999999989</v>
      </c>
      <c r="M18" s="183">
        <f t="shared" si="4"/>
        <v>1.7008716259714773</v>
      </c>
    </row>
    <row r="19" spans="1:13" s="22" customFormat="1" ht="21">
      <c r="A19" s="118" t="s">
        <v>111</v>
      </c>
      <c r="B19" s="177" t="s">
        <v>112</v>
      </c>
      <c r="C19" s="178">
        <v>33</v>
      </c>
      <c r="D19" s="178">
        <v>27916</v>
      </c>
      <c r="E19" s="178">
        <v>200</v>
      </c>
      <c r="F19" s="179">
        <v>3330244.1133600003</v>
      </c>
      <c r="G19" s="180">
        <f t="shared" si="0"/>
        <v>3330.2441133600005</v>
      </c>
      <c r="H19" s="181">
        <f t="shared" si="1"/>
        <v>1.4027069209882141</v>
      </c>
      <c r="I19" s="179">
        <v>3361099.03011</v>
      </c>
      <c r="J19" s="180">
        <f t="shared" si="2"/>
        <v>3361.09903011</v>
      </c>
      <c r="K19" s="181">
        <f>J19*100/J26</f>
        <v>1.4106228559409901</v>
      </c>
      <c r="L19" s="182">
        <f t="shared" si="3"/>
        <v>-30.854916749999575</v>
      </c>
      <c r="M19" s="183">
        <f t="shared" si="4"/>
        <v>-0.9180008227543885</v>
      </c>
    </row>
    <row r="20" spans="1:13" s="22" customFormat="1" ht="21">
      <c r="A20" s="118" t="s">
        <v>113</v>
      </c>
      <c r="B20" s="177" t="s">
        <v>114</v>
      </c>
      <c r="C20" s="178">
        <v>44</v>
      </c>
      <c r="D20" s="178">
        <v>35077</v>
      </c>
      <c r="E20" s="178">
        <v>259</v>
      </c>
      <c r="F20" s="179">
        <v>3080098.5</v>
      </c>
      <c r="G20" s="180">
        <f t="shared" si="0"/>
        <v>3080.0985</v>
      </c>
      <c r="H20" s="181">
        <f t="shared" si="1"/>
        <v>1.2973449801901569</v>
      </c>
      <c r="I20" s="179">
        <v>3020203.3</v>
      </c>
      <c r="J20" s="180">
        <f t="shared" si="2"/>
        <v>3020.2032999999997</v>
      </c>
      <c r="K20" s="181">
        <f>J20*100/J26</f>
        <v>1.2675520020095843</v>
      </c>
      <c r="L20" s="182">
        <f t="shared" si="3"/>
        <v>59.895200000000386</v>
      </c>
      <c r="M20" s="183">
        <f t="shared" si="4"/>
        <v>1.983151266671366</v>
      </c>
    </row>
    <row r="21" spans="1:13" s="22" customFormat="1" ht="21">
      <c r="A21" s="118" t="s">
        <v>115</v>
      </c>
      <c r="B21" s="177" t="s">
        <v>116</v>
      </c>
      <c r="C21" s="178">
        <v>10</v>
      </c>
      <c r="D21" s="178">
        <v>164468</v>
      </c>
      <c r="E21" s="178">
        <v>54</v>
      </c>
      <c r="F21" s="179">
        <v>2499830.18</v>
      </c>
      <c r="G21" s="180">
        <f t="shared" si="0"/>
        <v>2499.8301800000004</v>
      </c>
      <c r="H21" s="181">
        <f t="shared" si="1"/>
        <v>1.0529345523693014</v>
      </c>
      <c r="I21" s="179">
        <v>2578431.93</v>
      </c>
      <c r="J21" s="180">
        <f t="shared" si="2"/>
        <v>2578.43193</v>
      </c>
      <c r="K21" s="181">
        <f>J21*100/J26</f>
        <v>1.0821445546122466</v>
      </c>
      <c r="L21" s="182">
        <f t="shared" si="3"/>
        <v>-78.60174999999981</v>
      </c>
      <c r="M21" s="183">
        <f t="shared" si="4"/>
        <v>-3.048432230669739</v>
      </c>
    </row>
    <row r="22" spans="1:13" s="22" customFormat="1" ht="21">
      <c r="A22" s="118" t="s">
        <v>117</v>
      </c>
      <c r="B22" s="177" t="s">
        <v>118</v>
      </c>
      <c r="C22" s="178">
        <v>23</v>
      </c>
      <c r="D22" s="178">
        <v>13427</v>
      </c>
      <c r="E22" s="178">
        <v>128</v>
      </c>
      <c r="F22" s="179">
        <v>1441264.26</v>
      </c>
      <c r="G22" s="180">
        <f t="shared" si="0"/>
        <v>1441.26426</v>
      </c>
      <c r="H22" s="181">
        <f t="shared" si="1"/>
        <v>0.6070640120237976</v>
      </c>
      <c r="I22" s="179">
        <v>1254687.5</v>
      </c>
      <c r="J22" s="180">
        <f t="shared" si="2"/>
        <v>1254.6875</v>
      </c>
      <c r="K22" s="181">
        <f>J22*100/J26</f>
        <v>0.526580992915742</v>
      </c>
      <c r="L22" s="182">
        <f t="shared" si="3"/>
        <v>186.57675999999992</v>
      </c>
      <c r="M22" s="183">
        <f t="shared" si="4"/>
        <v>14.870376886674963</v>
      </c>
    </row>
    <row r="23" spans="1:13" s="22" customFormat="1" ht="21">
      <c r="A23" s="118" t="s">
        <v>119</v>
      </c>
      <c r="B23" s="177" t="s">
        <v>120</v>
      </c>
      <c r="C23" s="178">
        <v>1</v>
      </c>
      <c r="D23" s="178">
        <v>7958</v>
      </c>
      <c r="E23" s="178">
        <v>1</v>
      </c>
      <c r="F23" s="179">
        <v>102065</v>
      </c>
      <c r="G23" s="180">
        <f t="shared" si="0"/>
        <v>102.065</v>
      </c>
      <c r="H23" s="181">
        <f t="shared" si="1"/>
        <v>0.04299002626153299</v>
      </c>
      <c r="I23" s="179">
        <v>94367</v>
      </c>
      <c r="J23" s="180">
        <f t="shared" si="2"/>
        <v>94.367</v>
      </c>
      <c r="K23" s="181">
        <f>J23*100/J26</f>
        <v>0.039604976186086036</v>
      </c>
      <c r="L23" s="182">
        <f t="shared" si="3"/>
        <v>7.697999999999993</v>
      </c>
      <c r="M23" s="183">
        <f t="shared" si="4"/>
        <v>8.157512689817407</v>
      </c>
    </row>
    <row r="24" spans="1:13" s="22" customFormat="1" ht="21">
      <c r="A24" s="118" t="s">
        <v>121</v>
      </c>
      <c r="B24" s="177" t="s">
        <v>122</v>
      </c>
      <c r="C24" s="178">
        <v>0</v>
      </c>
      <c r="D24" s="178">
        <v>0</v>
      </c>
      <c r="E24" s="178">
        <v>0</v>
      </c>
      <c r="F24" s="179">
        <v>0</v>
      </c>
      <c r="G24" s="180">
        <f t="shared" si="0"/>
        <v>0</v>
      </c>
      <c r="H24" s="181">
        <f t="shared" si="1"/>
        <v>0</v>
      </c>
      <c r="I24" s="179">
        <v>0</v>
      </c>
      <c r="J24" s="180">
        <f t="shared" si="2"/>
        <v>0</v>
      </c>
      <c r="K24" s="181">
        <f>J24*100/J26</f>
        <v>0</v>
      </c>
      <c r="L24" s="182">
        <f t="shared" si="3"/>
        <v>0</v>
      </c>
      <c r="M24" s="183">
        <v>0</v>
      </c>
    </row>
    <row r="25" spans="1:13" s="191" customFormat="1" ht="21">
      <c r="A25" s="124" t="s">
        <v>123</v>
      </c>
      <c r="B25" s="184" t="s">
        <v>124</v>
      </c>
      <c r="C25" s="185">
        <v>0</v>
      </c>
      <c r="D25" s="185">
        <v>0</v>
      </c>
      <c r="E25" s="185">
        <v>0</v>
      </c>
      <c r="F25" s="186">
        <v>0</v>
      </c>
      <c r="G25" s="187">
        <f t="shared" si="0"/>
        <v>0</v>
      </c>
      <c r="H25" s="188">
        <f t="shared" si="1"/>
        <v>0</v>
      </c>
      <c r="I25" s="186">
        <v>0</v>
      </c>
      <c r="J25" s="187">
        <f t="shared" si="2"/>
        <v>0</v>
      </c>
      <c r="K25" s="188">
        <f>J25*100/J26</f>
        <v>0</v>
      </c>
      <c r="L25" s="189">
        <f t="shared" si="3"/>
        <v>0</v>
      </c>
      <c r="M25" s="190">
        <v>0</v>
      </c>
    </row>
    <row r="26" spans="1:14" s="22" customFormat="1" ht="23.25" customHeight="1" thickBot="1">
      <c r="A26" s="239" t="s">
        <v>19</v>
      </c>
      <c r="B26" s="240"/>
      <c r="C26" s="192">
        <f aca="true" t="shared" si="5" ref="C26:L26">SUM(C7:C25)</f>
        <v>599</v>
      </c>
      <c r="D26" s="192">
        <f t="shared" si="5"/>
        <v>1279274</v>
      </c>
      <c r="E26" s="192">
        <f t="shared" si="5"/>
        <v>5098</v>
      </c>
      <c r="F26" s="193">
        <f t="shared" si="5"/>
        <v>237415533.03335997</v>
      </c>
      <c r="G26" s="194">
        <f t="shared" si="5"/>
        <v>237415.53303336003</v>
      </c>
      <c r="H26" s="194">
        <f t="shared" si="5"/>
        <v>99.99999999999999</v>
      </c>
      <c r="I26" s="193">
        <f t="shared" si="5"/>
        <v>238270563.67011002</v>
      </c>
      <c r="J26" s="194">
        <f t="shared" si="5"/>
        <v>238270.56367010993</v>
      </c>
      <c r="K26" s="194">
        <f>SUM(K7:K25)</f>
        <v>100.00000000000001</v>
      </c>
      <c r="L26" s="194">
        <f t="shared" si="5"/>
        <v>-855.0306367499942</v>
      </c>
      <c r="M26" s="195">
        <f>L26*100/J26</f>
        <v>-0.3588486230022942</v>
      </c>
      <c r="N26" s="196"/>
    </row>
    <row r="27" ht="6" customHeight="1"/>
    <row r="28" spans="2:10" ht="21">
      <c r="B28" s="197" t="s">
        <v>20</v>
      </c>
      <c r="J28" s="198"/>
    </row>
    <row r="29" spans="2:13" ht="21">
      <c r="B29" s="197" t="s">
        <v>21</v>
      </c>
      <c r="D29" s="199"/>
      <c r="F29" s="200"/>
      <c r="G29" s="201"/>
      <c r="I29" s="200"/>
      <c r="J29" s="202"/>
      <c r="K29" s="203"/>
      <c r="L29" s="166"/>
      <c r="M29" s="201"/>
    </row>
    <row r="30" ht="21">
      <c r="B30" s="197" t="s">
        <v>144</v>
      </c>
    </row>
  </sheetData>
  <mergeCells count="10">
    <mergeCell ref="A26:B26"/>
    <mergeCell ref="A1:M1"/>
    <mergeCell ref="A2:M2"/>
    <mergeCell ref="G4:H4"/>
    <mergeCell ref="J4:K4"/>
    <mergeCell ref="L4:M4"/>
    <mergeCell ref="A5:B5"/>
    <mergeCell ref="G5:H5"/>
    <mergeCell ref="J5:K5"/>
    <mergeCell ref="L5:M5"/>
  </mergeCells>
  <printOptions/>
  <pageMargins left="0.5905511811023623" right="0.4330708661417323" top="0.4330708661417323" bottom="0.1968503937007874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0"/>
  <sheetViews>
    <sheetView zoomScale="75" zoomScaleNormal="75" workbookViewId="0" topLeftCell="A12">
      <selection activeCell="J17" sqref="J17"/>
    </sheetView>
  </sheetViews>
  <sheetFormatPr defaultColWidth="9.140625" defaultRowHeight="21.75"/>
  <cols>
    <col min="1" max="1" width="4.7109375" style="1" customWidth="1"/>
    <col min="2" max="2" width="51.7109375" style="1" customWidth="1"/>
    <col min="3" max="3" width="10.7109375" style="1" customWidth="1"/>
    <col min="4" max="4" width="15.57421875" style="1" customWidth="1"/>
    <col min="5" max="5" width="9.421875" style="1" bestFit="1" customWidth="1"/>
    <col min="6" max="6" width="11.421875" style="1" hidden="1" customWidth="1"/>
    <col min="7" max="7" width="16.57421875" style="1" customWidth="1"/>
    <col min="8" max="8" width="10.421875" style="1" customWidth="1"/>
    <col min="9" max="9" width="9.140625" style="1" hidden="1" customWidth="1"/>
    <col min="10" max="10" width="15.421875" style="1" bestFit="1" customWidth="1"/>
    <col min="11" max="11" width="10.421875" style="1" customWidth="1"/>
    <col min="12" max="12" width="13.00390625" style="1" customWidth="1"/>
    <col min="13" max="13" width="9.7109375" style="1" customWidth="1"/>
    <col min="14" max="16384" width="9.140625" style="1" customWidth="1"/>
  </cols>
  <sheetData>
    <row r="1" spans="1:13" ht="26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26.25">
      <c r="A2" s="237" t="s">
        <v>150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21" thickBot="1">
      <c r="A3" s="111"/>
      <c r="B3" s="164"/>
      <c r="C3" s="164"/>
      <c r="D3" s="164"/>
      <c r="E3" s="164"/>
      <c r="F3" s="165"/>
      <c r="G3" s="166"/>
      <c r="H3" s="164"/>
      <c r="I3" s="165"/>
      <c r="J3" s="166"/>
      <c r="K3" s="164"/>
      <c r="L3" s="164"/>
      <c r="M3" s="164"/>
    </row>
    <row r="4" spans="1:13" ht="21.75">
      <c r="A4" s="160"/>
      <c r="B4" s="161"/>
      <c r="C4" s="3" t="s">
        <v>1</v>
      </c>
      <c r="D4" s="3" t="s">
        <v>1</v>
      </c>
      <c r="E4" s="3" t="s">
        <v>1</v>
      </c>
      <c r="F4" s="167" t="s">
        <v>2</v>
      </c>
      <c r="G4" s="217" t="s">
        <v>2</v>
      </c>
      <c r="H4" s="236"/>
      <c r="I4" s="167" t="s">
        <v>2</v>
      </c>
      <c r="J4" s="217" t="s">
        <v>2</v>
      </c>
      <c r="K4" s="236"/>
      <c r="L4" s="217" t="s">
        <v>2</v>
      </c>
      <c r="M4" s="243"/>
    </row>
    <row r="5" spans="1:13" ht="21.75">
      <c r="A5" s="234" t="s">
        <v>3</v>
      </c>
      <c r="B5" s="235"/>
      <c r="C5" s="9" t="s">
        <v>4</v>
      </c>
      <c r="D5" s="9" t="s">
        <v>5</v>
      </c>
      <c r="E5" s="9" t="s">
        <v>6</v>
      </c>
      <c r="F5" s="168" t="s">
        <v>146</v>
      </c>
      <c r="G5" s="212" t="s">
        <v>146</v>
      </c>
      <c r="H5" s="244"/>
      <c r="I5" s="168" t="s">
        <v>143</v>
      </c>
      <c r="J5" s="212" t="s">
        <v>143</v>
      </c>
      <c r="K5" s="244"/>
      <c r="L5" s="241" t="s">
        <v>22</v>
      </c>
      <c r="M5" s="242"/>
    </row>
    <row r="6" spans="1:13" ht="21.75" thickBot="1">
      <c r="A6" s="162"/>
      <c r="B6" s="163"/>
      <c r="C6" s="6" t="s">
        <v>7</v>
      </c>
      <c r="D6" s="7" t="s">
        <v>8</v>
      </c>
      <c r="E6" s="6" t="s">
        <v>8</v>
      </c>
      <c r="F6" s="169"/>
      <c r="G6" s="72" t="s">
        <v>9</v>
      </c>
      <c r="H6" s="10" t="s">
        <v>10</v>
      </c>
      <c r="I6" s="169"/>
      <c r="J6" s="72" t="s">
        <v>9</v>
      </c>
      <c r="K6" s="10" t="s">
        <v>10</v>
      </c>
      <c r="L6" s="10" t="s">
        <v>9</v>
      </c>
      <c r="M6" s="11" t="s">
        <v>10</v>
      </c>
    </row>
    <row r="7" spans="1:13" ht="21">
      <c r="A7" s="112" t="s">
        <v>87</v>
      </c>
      <c r="B7" s="170" t="s">
        <v>88</v>
      </c>
      <c r="C7" s="171">
        <v>89</v>
      </c>
      <c r="D7" s="171">
        <v>152797</v>
      </c>
      <c r="E7" s="171">
        <v>729</v>
      </c>
      <c r="F7" s="172">
        <v>33889668.52</v>
      </c>
      <c r="G7" s="173">
        <v>33889.66852000001</v>
      </c>
      <c r="H7" s="174">
        <v>14.004046374992335</v>
      </c>
      <c r="I7" s="172">
        <v>33381595.43</v>
      </c>
      <c r="J7" s="173">
        <v>33381.59543</v>
      </c>
      <c r="K7" s="174">
        <v>14.060409192059664</v>
      </c>
      <c r="L7" s="175">
        <v>508.0730900000053</v>
      </c>
      <c r="M7" s="176">
        <v>1.5220156000794396</v>
      </c>
    </row>
    <row r="8" spans="1:13" ht="21">
      <c r="A8" s="118" t="s">
        <v>89</v>
      </c>
      <c r="B8" s="177" t="s">
        <v>147</v>
      </c>
      <c r="C8" s="178">
        <v>26</v>
      </c>
      <c r="D8" s="178">
        <v>61225</v>
      </c>
      <c r="E8" s="178">
        <v>98</v>
      </c>
      <c r="F8" s="179">
        <v>32391767.31</v>
      </c>
      <c r="G8" s="180">
        <v>32391.76731</v>
      </c>
      <c r="H8" s="181">
        <v>13.385076673426271</v>
      </c>
      <c r="I8" s="179">
        <v>31785063.68</v>
      </c>
      <c r="J8" s="180">
        <v>31785.06368</v>
      </c>
      <c r="K8" s="181">
        <v>13.38794613557731</v>
      </c>
      <c r="L8" s="182">
        <v>606.70363</v>
      </c>
      <c r="M8" s="183">
        <v>1.9087695909879643</v>
      </c>
    </row>
    <row r="9" spans="1:13" ht="21">
      <c r="A9" s="118" t="s">
        <v>91</v>
      </c>
      <c r="B9" s="177" t="s">
        <v>92</v>
      </c>
      <c r="C9" s="178">
        <v>61</v>
      </c>
      <c r="D9" s="178">
        <v>220807</v>
      </c>
      <c r="E9" s="178">
        <v>1198</v>
      </c>
      <c r="F9" s="179">
        <v>31286777.21</v>
      </c>
      <c r="G9" s="180">
        <v>31286.77721</v>
      </c>
      <c r="H9" s="181">
        <v>12.928467527332815</v>
      </c>
      <c r="I9" s="179">
        <v>30692382.49</v>
      </c>
      <c r="J9" s="180">
        <v>30692.38249</v>
      </c>
      <c r="K9" s="181">
        <v>12.927706160526284</v>
      </c>
      <c r="L9" s="182">
        <v>594.3947200000002</v>
      </c>
      <c r="M9" s="183">
        <v>1.9366196814263676</v>
      </c>
    </row>
    <row r="10" spans="1:13" ht="21">
      <c r="A10" s="118" t="s">
        <v>93</v>
      </c>
      <c r="B10" s="177" t="s">
        <v>94</v>
      </c>
      <c r="C10" s="178">
        <v>38</v>
      </c>
      <c r="D10" s="178">
        <v>100568</v>
      </c>
      <c r="E10" s="178">
        <v>317</v>
      </c>
      <c r="F10" s="179">
        <v>27615247.23</v>
      </c>
      <c r="G10" s="180">
        <v>27615.24723</v>
      </c>
      <c r="H10" s="181">
        <v>11.41130084047805</v>
      </c>
      <c r="I10" s="179">
        <v>27071745.38</v>
      </c>
      <c r="J10" s="180">
        <v>27071.74538</v>
      </c>
      <c r="K10" s="181">
        <v>11.402685003005285</v>
      </c>
      <c r="L10" s="182">
        <v>543.5018500000006</v>
      </c>
      <c r="M10" s="183">
        <v>2.0076350540794</v>
      </c>
    </row>
    <row r="11" spans="1:13" ht="21">
      <c r="A11" s="118" t="s">
        <v>95</v>
      </c>
      <c r="B11" s="177" t="s">
        <v>96</v>
      </c>
      <c r="C11" s="178">
        <v>42</v>
      </c>
      <c r="D11" s="178">
        <v>72704</v>
      </c>
      <c r="E11" s="178">
        <v>564</v>
      </c>
      <c r="F11" s="179">
        <v>26513918.91</v>
      </c>
      <c r="G11" s="180">
        <v>26513.91891</v>
      </c>
      <c r="H11" s="181">
        <v>10.956204832139386</v>
      </c>
      <c r="I11" s="179">
        <v>26005282.67</v>
      </c>
      <c r="J11" s="180">
        <v>26005.28267</v>
      </c>
      <c r="K11" s="181">
        <v>10.953488315503735</v>
      </c>
      <c r="L11" s="182">
        <v>508.6362399999998</v>
      </c>
      <c r="M11" s="183">
        <v>1.9558958326062288</v>
      </c>
    </row>
    <row r="12" spans="1:13" ht="21">
      <c r="A12" s="118" t="s">
        <v>97</v>
      </c>
      <c r="B12" s="177" t="s">
        <v>98</v>
      </c>
      <c r="C12" s="178">
        <v>46</v>
      </c>
      <c r="D12" s="178">
        <v>113256</v>
      </c>
      <c r="E12" s="178">
        <v>425</v>
      </c>
      <c r="F12" s="179">
        <v>25562938.98</v>
      </c>
      <c r="G12" s="180">
        <v>25562.93898</v>
      </c>
      <c r="H12" s="181">
        <v>10.56323648446884</v>
      </c>
      <c r="I12" s="179">
        <v>25032093.13</v>
      </c>
      <c r="J12" s="180">
        <v>25032.093129999997</v>
      </c>
      <c r="K12" s="181">
        <v>10.543578514082588</v>
      </c>
      <c r="L12" s="182">
        <v>530.8458500000015</v>
      </c>
      <c r="M12" s="183">
        <v>2.1206610539643735</v>
      </c>
    </row>
    <row r="13" spans="1:13" ht="21">
      <c r="A13" s="118" t="s">
        <v>99</v>
      </c>
      <c r="B13" s="177" t="s">
        <v>100</v>
      </c>
      <c r="C13" s="178">
        <v>40</v>
      </c>
      <c r="D13" s="178">
        <v>112074</v>
      </c>
      <c r="E13" s="178">
        <v>379</v>
      </c>
      <c r="F13" s="179">
        <v>15427998.86</v>
      </c>
      <c r="G13" s="180">
        <v>15427.99886</v>
      </c>
      <c r="H13" s="181">
        <v>6.37522941191544</v>
      </c>
      <c r="I13" s="179">
        <v>15168249.58</v>
      </c>
      <c r="J13" s="180">
        <v>15168.24958</v>
      </c>
      <c r="K13" s="181">
        <v>6.388903618142229</v>
      </c>
      <c r="L13" s="182">
        <v>259.74928</v>
      </c>
      <c r="M13" s="183">
        <v>1.712453890147554</v>
      </c>
    </row>
    <row r="14" spans="1:13" ht="21">
      <c r="A14" s="118" t="s">
        <v>101</v>
      </c>
      <c r="B14" s="177" t="s">
        <v>102</v>
      </c>
      <c r="C14" s="178">
        <v>98</v>
      </c>
      <c r="D14" s="178">
        <v>87048</v>
      </c>
      <c r="E14" s="178">
        <v>270</v>
      </c>
      <c r="F14" s="179">
        <v>11700512.02</v>
      </c>
      <c r="G14" s="180">
        <v>11700.51202</v>
      </c>
      <c r="H14" s="181">
        <v>4.83493997123449</v>
      </c>
      <c r="I14" s="179">
        <v>11485235.21</v>
      </c>
      <c r="J14" s="180">
        <v>11485.23521</v>
      </c>
      <c r="K14" s="181">
        <v>4.837609006983622</v>
      </c>
      <c r="L14" s="182">
        <v>215.2768099999994</v>
      </c>
      <c r="M14" s="183">
        <v>1.8743787659878441</v>
      </c>
    </row>
    <row r="15" spans="1:13" ht="21">
      <c r="A15" s="118" t="s">
        <v>103</v>
      </c>
      <c r="B15" s="177" t="s">
        <v>104</v>
      </c>
      <c r="C15" s="178">
        <v>29</v>
      </c>
      <c r="D15" s="178">
        <v>90072</v>
      </c>
      <c r="E15" s="178">
        <v>380</v>
      </c>
      <c r="F15" s="179">
        <v>11563953.12</v>
      </c>
      <c r="G15" s="180">
        <v>11563.953119999998</v>
      </c>
      <c r="H15" s="181">
        <v>4.778510467729923</v>
      </c>
      <c r="I15" s="179">
        <v>11282566.7</v>
      </c>
      <c r="J15" s="180">
        <v>11282.5667</v>
      </c>
      <c r="K15" s="181">
        <v>4.752244537603464</v>
      </c>
      <c r="L15" s="182">
        <v>281.3864199999989</v>
      </c>
      <c r="M15" s="183">
        <v>2.493992967043562</v>
      </c>
    </row>
    <row r="16" spans="1:13" ht="21">
      <c r="A16" s="118" t="s">
        <v>105</v>
      </c>
      <c r="B16" s="177" t="s">
        <v>106</v>
      </c>
      <c r="C16" s="178">
        <v>11</v>
      </c>
      <c r="D16" s="178">
        <v>16698</v>
      </c>
      <c r="E16" s="178">
        <v>99</v>
      </c>
      <c r="F16" s="179">
        <v>6544564.73</v>
      </c>
      <c r="G16" s="180">
        <v>6544.56473</v>
      </c>
      <c r="H16" s="181">
        <v>2.7043754626567575</v>
      </c>
      <c r="I16" s="179">
        <v>6400267.69</v>
      </c>
      <c r="J16" s="180">
        <v>6400.267690000001</v>
      </c>
      <c r="K16" s="181">
        <v>2.695808318953031</v>
      </c>
      <c r="L16" s="182">
        <v>144.29703999999947</v>
      </c>
      <c r="M16" s="183">
        <v>2.254546950051076</v>
      </c>
    </row>
    <row r="17" spans="1:13" ht="21">
      <c r="A17" s="118" t="s">
        <v>107</v>
      </c>
      <c r="B17" s="177" t="s">
        <v>148</v>
      </c>
      <c r="C17" s="178">
        <v>3</v>
      </c>
      <c r="D17" s="178">
        <v>9938</v>
      </c>
      <c r="E17" s="178">
        <v>13</v>
      </c>
      <c r="F17" s="179">
        <v>4688123.41</v>
      </c>
      <c r="G17" s="180">
        <v>4688.12341</v>
      </c>
      <c r="H17" s="181">
        <v>1.9372481500249028</v>
      </c>
      <c r="I17" s="179">
        <v>4616253.46</v>
      </c>
      <c r="J17" s="180">
        <v>4616.25346</v>
      </c>
      <c r="K17" s="181">
        <v>1.9443771858648167</v>
      </c>
      <c r="L17" s="182">
        <v>71.86995000000024</v>
      </c>
      <c r="M17" s="183">
        <v>1.5568891661334439</v>
      </c>
    </row>
    <row r="18" spans="1:13" ht="21">
      <c r="A18" s="118" t="s">
        <v>109</v>
      </c>
      <c r="B18" s="177" t="s">
        <v>110</v>
      </c>
      <c r="C18" s="178">
        <v>2</v>
      </c>
      <c r="D18" s="178">
        <v>1216</v>
      </c>
      <c r="E18" s="178">
        <v>4</v>
      </c>
      <c r="F18" s="179">
        <v>4142545.15</v>
      </c>
      <c r="G18" s="180">
        <v>4142.54515</v>
      </c>
      <c r="H18" s="181">
        <v>1.7118017650973343</v>
      </c>
      <c r="I18" s="179">
        <v>4041295.56</v>
      </c>
      <c r="J18" s="180">
        <v>4041.29556</v>
      </c>
      <c r="K18" s="181">
        <v>1.7022035198649552</v>
      </c>
      <c r="L18" s="182">
        <v>101.2495899999999</v>
      </c>
      <c r="M18" s="183">
        <v>2.5053745388520876</v>
      </c>
    </row>
    <row r="19" spans="1:13" ht="21">
      <c r="A19" s="118" t="s">
        <v>111</v>
      </c>
      <c r="B19" s="177" t="s">
        <v>112</v>
      </c>
      <c r="C19" s="178">
        <v>33</v>
      </c>
      <c r="D19" s="178">
        <v>28166</v>
      </c>
      <c r="E19" s="178">
        <v>200</v>
      </c>
      <c r="F19" s="179">
        <v>3405603.39045</v>
      </c>
      <c r="G19" s="180">
        <v>3405.60339045</v>
      </c>
      <c r="H19" s="181">
        <v>1.4072792652588895</v>
      </c>
      <c r="I19" s="179">
        <v>3330244.1133600003</v>
      </c>
      <c r="J19" s="180">
        <v>3330.2441133600005</v>
      </c>
      <c r="K19" s="181">
        <v>1.4027069209882141</v>
      </c>
      <c r="L19" s="182">
        <v>75.35927708999952</v>
      </c>
      <c r="M19" s="183">
        <v>2.262875468728534</v>
      </c>
    </row>
    <row r="20" spans="1:13" ht="21">
      <c r="A20" s="118" t="s">
        <v>113</v>
      </c>
      <c r="B20" s="177" t="s">
        <v>114</v>
      </c>
      <c r="C20" s="178">
        <v>44</v>
      </c>
      <c r="D20" s="178">
        <v>35924</v>
      </c>
      <c r="E20" s="178">
        <v>265</v>
      </c>
      <c r="F20" s="179">
        <v>3146454.99</v>
      </c>
      <c r="G20" s="180">
        <v>3146.45499</v>
      </c>
      <c r="H20" s="181">
        <v>1.3001927584739337</v>
      </c>
      <c r="I20" s="179">
        <v>3080098.5</v>
      </c>
      <c r="J20" s="180">
        <v>3080.0985</v>
      </c>
      <c r="K20" s="181">
        <v>1.2973449801901569</v>
      </c>
      <c r="L20" s="182">
        <v>66.35649000000012</v>
      </c>
      <c r="M20" s="183">
        <v>2.154362595871532</v>
      </c>
    </row>
    <row r="21" spans="1:13" ht="21">
      <c r="A21" s="118" t="s">
        <v>115</v>
      </c>
      <c r="B21" s="177" t="s">
        <v>116</v>
      </c>
      <c r="C21" s="178">
        <v>10</v>
      </c>
      <c r="D21" s="178">
        <v>165599</v>
      </c>
      <c r="E21" s="178">
        <v>54</v>
      </c>
      <c r="F21" s="179">
        <v>2556589.7</v>
      </c>
      <c r="G21" s="180">
        <v>2556.5897</v>
      </c>
      <c r="H21" s="181">
        <v>1.0564458811244735</v>
      </c>
      <c r="I21" s="179">
        <v>2499830.18</v>
      </c>
      <c r="J21" s="180">
        <v>2499.8301800000004</v>
      </c>
      <c r="K21" s="181">
        <v>1.0529345523693014</v>
      </c>
      <c r="L21" s="182">
        <v>56.75951999999961</v>
      </c>
      <c r="M21" s="183">
        <v>2.270535032903699</v>
      </c>
    </row>
    <row r="22" spans="1:13" ht="21">
      <c r="A22" s="118" t="s">
        <v>117</v>
      </c>
      <c r="B22" s="177" t="s">
        <v>118</v>
      </c>
      <c r="C22" s="178">
        <v>23</v>
      </c>
      <c r="D22" s="178">
        <v>13473</v>
      </c>
      <c r="E22" s="178">
        <v>128</v>
      </c>
      <c r="F22" s="179">
        <v>1452500.1</v>
      </c>
      <c r="G22" s="180">
        <v>1452.5001000000002</v>
      </c>
      <c r="H22" s="181">
        <v>0.60020884382734</v>
      </c>
      <c r="I22" s="179">
        <v>1441264.26</v>
      </c>
      <c r="J22" s="180">
        <v>1441.26426</v>
      </c>
      <c r="K22" s="181">
        <v>0.6070640120237976</v>
      </c>
      <c r="L22" s="182">
        <v>11.23584000000028</v>
      </c>
      <c r="M22" s="183">
        <v>0.7795822259548906</v>
      </c>
    </row>
    <row r="23" spans="1:13" ht="21">
      <c r="A23" s="118" t="s">
        <v>119</v>
      </c>
      <c r="B23" s="177" t="s">
        <v>120</v>
      </c>
      <c r="C23" s="178">
        <v>1</v>
      </c>
      <c r="D23" s="178">
        <v>7928</v>
      </c>
      <c r="E23" s="178">
        <v>1</v>
      </c>
      <c r="F23" s="179">
        <v>109953</v>
      </c>
      <c r="G23" s="180">
        <v>109.953</v>
      </c>
      <c r="H23" s="181">
        <v>0.045435289818807935</v>
      </c>
      <c r="I23" s="179">
        <v>102065</v>
      </c>
      <c r="J23" s="180">
        <v>102.065</v>
      </c>
      <c r="K23" s="181">
        <v>0.04299002626153299</v>
      </c>
      <c r="L23" s="182">
        <v>7.888000000000005</v>
      </c>
      <c r="M23" s="183">
        <v>7.728408367216975</v>
      </c>
    </row>
    <row r="24" spans="1:13" ht="21">
      <c r="A24" s="118" t="s">
        <v>121</v>
      </c>
      <c r="B24" s="177" t="s">
        <v>122</v>
      </c>
      <c r="C24" s="178">
        <v>0</v>
      </c>
      <c r="D24" s="178">
        <v>0</v>
      </c>
      <c r="E24" s="178">
        <v>0</v>
      </c>
      <c r="F24" s="179">
        <v>0</v>
      </c>
      <c r="G24" s="180">
        <v>0</v>
      </c>
      <c r="H24" s="181">
        <v>0</v>
      </c>
      <c r="I24" s="179">
        <v>0</v>
      </c>
      <c r="J24" s="180">
        <v>0</v>
      </c>
      <c r="K24" s="181">
        <v>0</v>
      </c>
      <c r="L24" s="182">
        <v>0</v>
      </c>
      <c r="M24" s="183">
        <v>0</v>
      </c>
    </row>
    <row r="25" spans="1:13" ht="21">
      <c r="A25" s="124" t="s">
        <v>123</v>
      </c>
      <c r="B25" s="184" t="s">
        <v>124</v>
      </c>
      <c r="C25" s="185">
        <v>0</v>
      </c>
      <c r="D25" s="185">
        <v>0</v>
      </c>
      <c r="E25" s="185">
        <v>0</v>
      </c>
      <c r="F25" s="186">
        <v>0</v>
      </c>
      <c r="G25" s="187">
        <v>0</v>
      </c>
      <c r="H25" s="188">
        <v>0</v>
      </c>
      <c r="I25" s="186">
        <v>0</v>
      </c>
      <c r="J25" s="187">
        <v>0</v>
      </c>
      <c r="K25" s="188">
        <v>0</v>
      </c>
      <c r="L25" s="189">
        <v>0</v>
      </c>
      <c r="M25" s="190">
        <v>0</v>
      </c>
    </row>
    <row r="26" spans="1:13" ht="24" thickBot="1">
      <c r="A26" s="239" t="s">
        <v>19</v>
      </c>
      <c r="B26" s="240"/>
      <c r="C26" s="192">
        <f aca="true" t="shared" si="0" ref="C26:L26">SUM(C7:C25)</f>
        <v>596</v>
      </c>
      <c r="D26" s="192">
        <f t="shared" si="0"/>
        <v>1289493</v>
      </c>
      <c r="E26" s="192">
        <f t="shared" si="0"/>
        <v>5124</v>
      </c>
      <c r="F26" s="193">
        <f t="shared" si="0"/>
        <v>241999116.63044998</v>
      </c>
      <c r="G26" s="194">
        <f t="shared" si="0"/>
        <v>241999.11663045004</v>
      </c>
      <c r="H26" s="194">
        <f t="shared" si="0"/>
        <v>100.00000000000001</v>
      </c>
      <c r="I26" s="193">
        <f t="shared" si="0"/>
        <v>237415533.03335997</v>
      </c>
      <c r="J26" s="194">
        <f t="shared" si="0"/>
        <v>237415.53303336003</v>
      </c>
      <c r="K26" s="194">
        <f>SUM(K7:K25)</f>
        <v>99.99999999999999</v>
      </c>
      <c r="L26" s="194">
        <f t="shared" si="0"/>
        <v>4583.583597090004</v>
      </c>
      <c r="M26" s="195">
        <f>L26*100/J26</f>
        <v>1.9306165601413916</v>
      </c>
    </row>
    <row r="27" spans="1:13" ht="20.25">
      <c r="A27" s="111"/>
      <c r="B27" s="164"/>
      <c r="C27" s="164"/>
      <c r="D27" s="164"/>
      <c r="E27" s="164"/>
      <c r="F27" s="165"/>
      <c r="G27" s="166"/>
      <c r="H27" s="164"/>
      <c r="I27" s="165"/>
      <c r="J27" s="166"/>
      <c r="K27" s="164"/>
      <c r="L27" s="164"/>
      <c r="M27" s="164"/>
    </row>
    <row r="28" spans="1:13" ht="21">
      <c r="A28" s="111"/>
      <c r="B28" s="197" t="s">
        <v>20</v>
      </c>
      <c r="C28" s="164"/>
      <c r="D28" s="164"/>
      <c r="E28" s="164"/>
      <c r="F28" s="165"/>
      <c r="G28" s="166"/>
      <c r="H28" s="164"/>
      <c r="I28" s="165"/>
      <c r="J28" s="198"/>
      <c r="K28" s="164"/>
      <c r="L28" s="164"/>
      <c r="M28" s="164"/>
    </row>
    <row r="29" spans="1:13" ht="21">
      <c r="A29" s="111"/>
      <c r="B29" s="197" t="s">
        <v>21</v>
      </c>
      <c r="C29" s="164"/>
      <c r="D29" s="199"/>
      <c r="E29" s="164"/>
      <c r="F29" s="200"/>
      <c r="G29" s="201"/>
      <c r="H29" s="164"/>
      <c r="I29" s="200"/>
      <c r="J29" s="202"/>
      <c r="K29" s="203"/>
      <c r="L29" s="166"/>
      <c r="M29" s="201"/>
    </row>
    <row r="30" spans="1:13" ht="21">
      <c r="A30" s="111"/>
      <c r="B30" s="197" t="s">
        <v>149</v>
      </c>
      <c r="C30" s="164"/>
      <c r="D30" s="164"/>
      <c r="E30" s="164"/>
      <c r="F30" s="165"/>
      <c r="G30" s="166"/>
      <c r="H30" s="164"/>
      <c r="I30" s="165"/>
      <c r="J30" s="166"/>
      <c r="K30" s="164"/>
      <c r="L30" s="164"/>
      <c r="M30" s="164"/>
    </row>
  </sheetData>
  <mergeCells count="10">
    <mergeCell ref="A26:B26"/>
    <mergeCell ref="A1:M1"/>
    <mergeCell ref="A2:M2"/>
    <mergeCell ref="A5:B5"/>
    <mergeCell ref="G5:H5"/>
    <mergeCell ref="J5:K5"/>
    <mergeCell ref="L5:M5"/>
    <mergeCell ref="G4:H4"/>
    <mergeCell ref="J4:K4"/>
    <mergeCell ref="L4:M4"/>
  </mergeCells>
  <printOptions/>
  <pageMargins left="0.5905511811023623" right="0.1968503937007874" top="0.7874015748031497" bottom="0.1968503937007874" header="0.5118110236220472" footer="0.5118110236220472"/>
  <pageSetup horizontalDpi="1200" verticalDpi="12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75" zoomScaleNormal="75" workbookViewId="0" topLeftCell="A1">
      <selection activeCell="B30" sqref="B30"/>
    </sheetView>
  </sheetViews>
  <sheetFormatPr defaultColWidth="9.140625" defaultRowHeight="21.75"/>
  <cols>
    <col min="1" max="1" width="4.00390625" style="111" customWidth="1"/>
    <col min="2" max="2" width="50.8515625" style="164" customWidth="1"/>
    <col min="3" max="3" width="8.8515625" style="164" customWidth="1"/>
    <col min="4" max="4" width="13.7109375" style="164" customWidth="1"/>
    <col min="5" max="5" width="9.421875" style="164" customWidth="1"/>
    <col min="6" max="6" width="20.00390625" style="165" hidden="1" customWidth="1"/>
    <col min="7" max="7" width="17.28125" style="166" customWidth="1"/>
    <col min="8" max="8" width="10.8515625" style="164" customWidth="1"/>
    <col min="9" max="9" width="20.00390625" style="165" hidden="1" customWidth="1"/>
    <col min="10" max="10" width="15.421875" style="166" customWidth="1"/>
    <col min="11" max="11" width="11.28125" style="164" customWidth="1"/>
    <col min="12" max="12" width="15.421875" style="164" customWidth="1"/>
    <col min="13" max="13" width="10.8515625" style="164" customWidth="1"/>
    <col min="14" max="16384" width="9.140625" style="164" customWidth="1"/>
  </cols>
  <sheetData>
    <row r="1" spans="1:13" ht="26.2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24" customHeight="1">
      <c r="A2" s="237" t="s">
        <v>152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ht="21" thickBot="1"/>
    <row r="4" spans="1:13" ht="21.75" customHeight="1">
      <c r="A4" s="160"/>
      <c r="B4" s="161"/>
      <c r="C4" s="3" t="s">
        <v>1</v>
      </c>
      <c r="D4" s="3" t="s">
        <v>1</v>
      </c>
      <c r="E4" s="3" t="s">
        <v>1</v>
      </c>
      <c r="F4" s="167" t="s">
        <v>2</v>
      </c>
      <c r="G4" s="217" t="s">
        <v>2</v>
      </c>
      <c r="H4" s="236"/>
      <c r="I4" s="167" t="s">
        <v>2</v>
      </c>
      <c r="J4" s="217" t="s">
        <v>2</v>
      </c>
      <c r="K4" s="236"/>
      <c r="L4" s="217" t="s">
        <v>2</v>
      </c>
      <c r="M4" s="243"/>
    </row>
    <row r="5" spans="1:13" ht="21.75" customHeight="1">
      <c r="A5" s="234" t="s">
        <v>3</v>
      </c>
      <c r="B5" s="235"/>
      <c r="C5" s="9" t="s">
        <v>4</v>
      </c>
      <c r="D5" s="9" t="s">
        <v>5</v>
      </c>
      <c r="E5" s="9" t="s">
        <v>6</v>
      </c>
      <c r="F5" s="168" t="s">
        <v>146</v>
      </c>
      <c r="G5" s="212" t="s">
        <v>151</v>
      </c>
      <c r="H5" s="244"/>
      <c r="I5" s="168" t="s">
        <v>143</v>
      </c>
      <c r="J5" s="212" t="s">
        <v>146</v>
      </c>
      <c r="K5" s="244"/>
      <c r="L5" s="241" t="s">
        <v>22</v>
      </c>
      <c r="M5" s="242"/>
    </row>
    <row r="6" spans="1:13" ht="22.5" customHeight="1" thickBot="1">
      <c r="A6" s="162"/>
      <c r="B6" s="163"/>
      <c r="C6" s="6" t="s">
        <v>7</v>
      </c>
      <c r="D6" s="7" t="s">
        <v>8</v>
      </c>
      <c r="E6" s="6" t="s">
        <v>8</v>
      </c>
      <c r="F6" s="169"/>
      <c r="G6" s="72" t="s">
        <v>9</v>
      </c>
      <c r="H6" s="10" t="s">
        <v>10</v>
      </c>
      <c r="I6" s="169"/>
      <c r="J6" s="72" t="s">
        <v>9</v>
      </c>
      <c r="K6" s="10" t="s">
        <v>10</v>
      </c>
      <c r="L6" s="10" t="s">
        <v>9</v>
      </c>
      <c r="M6" s="11" t="s">
        <v>10</v>
      </c>
    </row>
    <row r="7" spans="1:13" s="22" customFormat="1" ht="21">
      <c r="A7" s="112" t="s">
        <v>87</v>
      </c>
      <c r="B7" s="170" t="s">
        <v>88</v>
      </c>
      <c r="C7" s="171">
        <v>89</v>
      </c>
      <c r="D7" s="171">
        <v>154492</v>
      </c>
      <c r="E7" s="171">
        <v>735</v>
      </c>
      <c r="F7" s="172">
        <v>34258666.1</v>
      </c>
      <c r="G7" s="173">
        <f aca="true" t="shared" si="0" ref="G7:G25">F7/1000</f>
        <v>34258.6661</v>
      </c>
      <c r="H7" s="174">
        <f aca="true" t="shared" si="1" ref="H7:H25">G7*100/$G$26</f>
        <v>13.993263637610479</v>
      </c>
      <c r="I7" s="172">
        <v>33889668.52</v>
      </c>
      <c r="J7" s="173">
        <f aca="true" t="shared" si="2" ref="J7:J25">I7/1000</f>
        <v>33889.66852000001</v>
      </c>
      <c r="K7" s="174">
        <f>J7*100/J26</f>
        <v>14.004046374992335</v>
      </c>
      <c r="L7" s="175">
        <f aca="true" t="shared" si="3" ref="L7:L25">G7-J7</f>
        <v>368.99757999999565</v>
      </c>
      <c r="M7" s="176">
        <f aca="true" t="shared" si="4" ref="M7:M23">L7*100/J7</f>
        <v>1.0888202691691466</v>
      </c>
    </row>
    <row r="8" spans="1:13" s="22" customFormat="1" ht="21">
      <c r="A8" s="118" t="s">
        <v>89</v>
      </c>
      <c r="B8" s="177" t="s">
        <v>147</v>
      </c>
      <c r="C8" s="178">
        <v>26</v>
      </c>
      <c r="D8" s="178">
        <v>61323</v>
      </c>
      <c r="E8" s="178">
        <v>98</v>
      </c>
      <c r="F8" s="179">
        <v>32667263.12</v>
      </c>
      <c r="G8" s="180">
        <f t="shared" si="0"/>
        <v>32667.26312</v>
      </c>
      <c r="H8" s="181">
        <f t="shared" si="1"/>
        <v>13.343240621891868</v>
      </c>
      <c r="I8" s="179">
        <v>32391767.31</v>
      </c>
      <c r="J8" s="180">
        <f t="shared" si="2"/>
        <v>32391.76731</v>
      </c>
      <c r="K8" s="181">
        <f>J8*100/J26</f>
        <v>13.385076673426271</v>
      </c>
      <c r="L8" s="182">
        <f>G8-J8</f>
        <v>275.49581000000035</v>
      </c>
      <c r="M8" s="183">
        <f>L8*100/J8</f>
        <v>0.8505118209927038</v>
      </c>
    </row>
    <row r="9" spans="1:13" s="22" customFormat="1" ht="21">
      <c r="A9" s="118" t="s">
        <v>91</v>
      </c>
      <c r="B9" s="177" t="s">
        <v>92</v>
      </c>
      <c r="C9" s="178">
        <v>61</v>
      </c>
      <c r="D9" s="178">
        <v>223552</v>
      </c>
      <c r="E9" s="178">
        <v>1204</v>
      </c>
      <c r="F9" s="179">
        <v>31742843.33</v>
      </c>
      <c r="G9" s="180">
        <f t="shared" si="0"/>
        <v>31742.84333</v>
      </c>
      <c r="H9" s="181">
        <f t="shared" si="1"/>
        <v>12.96565295413108</v>
      </c>
      <c r="I9" s="179">
        <v>31286777.21</v>
      </c>
      <c r="J9" s="180">
        <f t="shared" si="2"/>
        <v>31286.77721</v>
      </c>
      <c r="K9" s="181">
        <f>J9*100/J26</f>
        <v>12.928467527332815</v>
      </c>
      <c r="L9" s="182">
        <f>G9-J9</f>
        <v>456.0661199999995</v>
      </c>
      <c r="M9" s="183">
        <f>L9*100/J9</f>
        <v>1.4576960641834018</v>
      </c>
    </row>
    <row r="10" spans="1:13" s="22" customFormat="1" ht="21">
      <c r="A10" s="118" t="s">
        <v>93</v>
      </c>
      <c r="B10" s="177" t="s">
        <v>94</v>
      </c>
      <c r="C10" s="178">
        <v>37</v>
      </c>
      <c r="D10" s="178">
        <v>99518</v>
      </c>
      <c r="E10" s="178">
        <v>316</v>
      </c>
      <c r="F10" s="179">
        <v>27759073.91</v>
      </c>
      <c r="G10" s="180">
        <f t="shared" si="0"/>
        <v>27759.07391</v>
      </c>
      <c r="H10" s="181">
        <f t="shared" si="1"/>
        <v>11.338446115347868</v>
      </c>
      <c r="I10" s="179">
        <v>27615247.23</v>
      </c>
      <c r="J10" s="180">
        <f t="shared" si="2"/>
        <v>27615.24723</v>
      </c>
      <c r="K10" s="181">
        <f>J10*100/J26</f>
        <v>11.41130084047805</v>
      </c>
      <c r="L10" s="182">
        <f t="shared" si="3"/>
        <v>143.8266799999983</v>
      </c>
      <c r="M10" s="183">
        <f t="shared" si="4"/>
        <v>0.5208234378714932</v>
      </c>
    </row>
    <row r="11" spans="1:13" s="22" customFormat="1" ht="21">
      <c r="A11" s="118" t="s">
        <v>95</v>
      </c>
      <c r="B11" s="177" t="s">
        <v>96</v>
      </c>
      <c r="C11" s="178">
        <v>41</v>
      </c>
      <c r="D11" s="178">
        <v>72994</v>
      </c>
      <c r="E11" s="178">
        <v>565</v>
      </c>
      <c r="F11" s="179">
        <v>26781119.14</v>
      </c>
      <c r="G11" s="180">
        <f t="shared" si="0"/>
        <v>26781.11914</v>
      </c>
      <c r="H11" s="181">
        <f t="shared" si="1"/>
        <v>10.938991598282806</v>
      </c>
      <c r="I11" s="179">
        <v>26513918.91</v>
      </c>
      <c r="J11" s="180">
        <f t="shared" si="2"/>
        <v>26513.91891</v>
      </c>
      <c r="K11" s="181">
        <f>J11*100/J26</f>
        <v>10.956204832139386</v>
      </c>
      <c r="L11" s="182">
        <f t="shared" si="3"/>
        <v>267.20022999999856</v>
      </c>
      <c r="M11" s="183">
        <f t="shared" si="4"/>
        <v>1.007773429899196</v>
      </c>
    </row>
    <row r="12" spans="1:13" s="22" customFormat="1" ht="21">
      <c r="A12" s="118" t="s">
        <v>97</v>
      </c>
      <c r="B12" s="177" t="s">
        <v>98</v>
      </c>
      <c r="C12" s="178">
        <v>46</v>
      </c>
      <c r="D12" s="178">
        <v>113537</v>
      </c>
      <c r="E12" s="178">
        <v>442</v>
      </c>
      <c r="F12" s="179">
        <v>25850522.98</v>
      </c>
      <c r="G12" s="180">
        <f t="shared" si="0"/>
        <v>25850.52298</v>
      </c>
      <c r="H12" s="181">
        <f t="shared" si="1"/>
        <v>10.558881136041897</v>
      </c>
      <c r="I12" s="179">
        <v>25562938.98</v>
      </c>
      <c r="J12" s="180">
        <f t="shared" si="2"/>
        <v>25562.93898</v>
      </c>
      <c r="K12" s="181">
        <f>J12*100/J26</f>
        <v>10.56323648446884</v>
      </c>
      <c r="L12" s="182">
        <f t="shared" si="3"/>
        <v>287.58400000000256</v>
      </c>
      <c r="M12" s="183">
        <f t="shared" si="4"/>
        <v>1.1250036634089817</v>
      </c>
    </row>
    <row r="13" spans="1:13" s="22" customFormat="1" ht="21">
      <c r="A13" s="118" t="s">
        <v>99</v>
      </c>
      <c r="B13" s="177" t="s">
        <v>100</v>
      </c>
      <c r="C13" s="178">
        <v>40</v>
      </c>
      <c r="D13" s="178">
        <v>113716</v>
      </c>
      <c r="E13" s="178">
        <v>382</v>
      </c>
      <c r="F13" s="179">
        <v>15640458.59</v>
      </c>
      <c r="G13" s="180">
        <f t="shared" si="0"/>
        <v>15640.45859</v>
      </c>
      <c r="H13" s="181">
        <f t="shared" si="1"/>
        <v>6.388487509237829</v>
      </c>
      <c r="I13" s="179">
        <v>15427998.86</v>
      </c>
      <c r="J13" s="180">
        <f t="shared" si="2"/>
        <v>15427.99886</v>
      </c>
      <c r="K13" s="181">
        <f>J13*100/J26</f>
        <v>6.37522941191544</v>
      </c>
      <c r="L13" s="182">
        <f t="shared" si="3"/>
        <v>212.4597300000005</v>
      </c>
      <c r="M13" s="183">
        <f t="shared" si="4"/>
        <v>1.3771049111939102</v>
      </c>
    </row>
    <row r="14" spans="1:13" s="22" customFormat="1" ht="21">
      <c r="A14" s="118" t="s">
        <v>101</v>
      </c>
      <c r="B14" s="177" t="s">
        <v>102</v>
      </c>
      <c r="C14" s="178">
        <v>98</v>
      </c>
      <c r="D14" s="178">
        <v>88251</v>
      </c>
      <c r="E14" s="178">
        <v>276</v>
      </c>
      <c r="F14" s="179">
        <v>11888288.05</v>
      </c>
      <c r="G14" s="180">
        <f t="shared" si="0"/>
        <v>11888.288050000001</v>
      </c>
      <c r="H14" s="181">
        <f t="shared" si="1"/>
        <v>4.855879338615119</v>
      </c>
      <c r="I14" s="179">
        <v>11700512.02</v>
      </c>
      <c r="J14" s="180">
        <f t="shared" si="2"/>
        <v>11700.51202</v>
      </c>
      <c r="K14" s="181">
        <f>J14*100/J26</f>
        <v>4.83493997123449</v>
      </c>
      <c r="L14" s="182">
        <f t="shared" si="3"/>
        <v>187.7760300000009</v>
      </c>
      <c r="M14" s="183">
        <f t="shared" si="4"/>
        <v>1.604853101120962</v>
      </c>
    </row>
    <row r="15" spans="1:13" s="22" customFormat="1" ht="21">
      <c r="A15" s="118" t="s">
        <v>103</v>
      </c>
      <c r="B15" s="177" t="s">
        <v>104</v>
      </c>
      <c r="C15" s="178">
        <v>29</v>
      </c>
      <c r="D15" s="178">
        <v>90349</v>
      </c>
      <c r="E15" s="178">
        <v>381</v>
      </c>
      <c r="F15" s="179">
        <v>11808059.14</v>
      </c>
      <c r="G15" s="180">
        <f t="shared" si="0"/>
        <v>11808.059140000001</v>
      </c>
      <c r="H15" s="181">
        <f t="shared" si="1"/>
        <v>4.823109110909489</v>
      </c>
      <c r="I15" s="179">
        <v>11563953.12</v>
      </c>
      <c r="J15" s="180">
        <f t="shared" si="2"/>
        <v>11563.953119999998</v>
      </c>
      <c r="K15" s="181">
        <f>J15*100/J26</f>
        <v>4.778510467729923</v>
      </c>
      <c r="L15" s="182">
        <f t="shared" si="3"/>
        <v>244.1060200000029</v>
      </c>
      <c r="M15" s="183">
        <f t="shared" si="4"/>
        <v>2.1109219093755973</v>
      </c>
    </row>
    <row r="16" spans="1:13" s="22" customFormat="1" ht="21">
      <c r="A16" s="118" t="s">
        <v>105</v>
      </c>
      <c r="B16" s="177" t="s">
        <v>106</v>
      </c>
      <c r="C16" s="178">
        <v>11</v>
      </c>
      <c r="D16" s="178">
        <v>16977</v>
      </c>
      <c r="E16" s="178">
        <v>105</v>
      </c>
      <c r="F16" s="179">
        <v>6636472.24</v>
      </c>
      <c r="G16" s="180">
        <f t="shared" si="0"/>
        <v>6636.47224</v>
      </c>
      <c r="H16" s="181">
        <f t="shared" si="1"/>
        <v>2.710727423155666</v>
      </c>
      <c r="I16" s="179">
        <v>6544564.73</v>
      </c>
      <c r="J16" s="180">
        <f t="shared" si="2"/>
        <v>6544.56473</v>
      </c>
      <c r="K16" s="181">
        <f>J16*100/J26</f>
        <v>2.7043754626567575</v>
      </c>
      <c r="L16" s="182">
        <f t="shared" si="3"/>
        <v>91.90751</v>
      </c>
      <c r="M16" s="183">
        <f t="shared" si="4"/>
        <v>1.4043334246309762</v>
      </c>
    </row>
    <row r="17" spans="1:13" s="22" customFormat="1" ht="21">
      <c r="A17" s="118" t="s">
        <v>107</v>
      </c>
      <c r="B17" s="177" t="s">
        <v>148</v>
      </c>
      <c r="C17" s="178">
        <v>3</v>
      </c>
      <c r="D17" s="178">
        <v>10017</v>
      </c>
      <c r="E17" s="178">
        <v>13</v>
      </c>
      <c r="F17" s="179">
        <v>4722934.93</v>
      </c>
      <c r="G17" s="180">
        <f t="shared" si="0"/>
        <v>4722.934929999999</v>
      </c>
      <c r="H17" s="181">
        <f t="shared" si="1"/>
        <v>1.9291257116040892</v>
      </c>
      <c r="I17" s="179">
        <v>4688123.41</v>
      </c>
      <c r="J17" s="180">
        <f t="shared" si="2"/>
        <v>4688.12341</v>
      </c>
      <c r="K17" s="181">
        <f>J17*100/J26</f>
        <v>1.9372481500249028</v>
      </c>
      <c r="L17" s="182">
        <f t="shared" si="3"/>
        <v>34.81151999999929</v>
      </c>
      <c r="M17" s="183">
        <f t="shared" si="4"/>
        <v>0.7425470056045153</v>
      </c>
    </row>
    <row r="18" spans="1:13" s="22" customFormat="1" ht="21">
      <c r="A18" s="118" t="s">
        <v>109</v>
      </c>
      <c r="B18" s="177" t="s">
        <v>110</v>
      </c>
      <c r="C18" s="178">
        <v>2</v>
      </c>
      <c r="D18" s="178">
        <v>1218</v>
      </c>
      <c r="E18" s="178">
        <v>4</v>
      </c>
      <c r="F18" s="179">
        <v>4219195.31</v>
      </c>
      <c r="G18" s="180">
        <f t="shared" si="0"/>
        <v>4219.195309999999</v>
      </c>
      <c r="H18" s="181">
        <f t="shared" si="1"/>
        <v>1.7233686839721893</v>
      </c>
      <c r="I18" s="179">
        <v>4142545.15</v>
      </c>
      <c r="J18" s="180">
        <f t="shared" si="2"/>
        <v>4142.54515</v>
      </c>
      <c r="K18" s="181">
        <f>J18*100/J26</f>
        <v>1.7118017650973343</v>
      </c>
      <c r="L18" s="182">
        <f t="shared" si="3"/>
        <v>76.65015999999923</v>
      </c>
      <c r="M18" s="183">
        <f t="shared" si="4"/>
        <v>1.8503156205792768</v>
      </c>
    </row>
    <row r="19" spans="1:13" s="22" customFormat="1" ht="21">
      <c r="A19" s="118" t="s">
        <v>111</v>
      </c>
      <c r="B19" s="177" t="s">
        <v>112</v>
      </c>
      <c r="C19" s="178">
        <v>33</v>
      </c>
      <c r="D19" s="178">
        <v>28206</v>
      </c>
      <c r="E19" s="178">
        <v>202</v>
      </c>
      <c r="F19" s="179">
        <v>3441211.37981</v>
      </c>
      <c r="G19" s="180">
        <f t="shared" si="0"/>
        <v>3441.21137981</v>
      </c>
      <c r="H19" s="181">
        <f t="shared" si="1"/>
        <v>1.4055940744997848</v>
      </c>
      <c r="I19" s="179">
        <v>3405603.39045</v>
      </c>
      <c r="J19" s="180">
        <f t="shared" si="2"/>
        <v>3405.60339045</v>
      </c>
      <c r="K19" s="181">
        <f>J19*100/J26</f>
        <v>1.4072792652588895</v>
      </c>
      <c r="L19" s="182">
        <f t="shared" si="3"/>
        <v>35.60798935999992</v>
      </c>
      <c r="M19" s="183">
        <f t="shared" si="4"/>
        <v>1.0455706457144105</v>
      </c>
    </row>
    <row r="20" spans="1:13" s="22" customFormat="1" ht="21">
      <c r="A20" s="118" t="s">
        <v>113</v>
      </c>
      <c r="B20" s="177" t="s">
        <v>114</v>
      </c>
      <c r="C20" s="178">
        <v>44</v>
      </c>
      <c r="D20" s="178">
        <v>36104</v>
      </c>
      <c r="E20" s="178">
        <v>260</v>
      </c>
      <c r="F20" s="179">
        <v>3205938.85</v>
      </c>
      <c r="G20" s="180">
        <f t="shared" si="0"/>
        <v>3205.93885</v>
      </c>
      <c r="H20" s="181">
        <f t="shared" si="1"/>
        <v>1.3094948706747154</v>
      </c>
      <c r="I20" s="179">
        <v>3146454.99</v>
      </c>
      <c r="J20" s="180">
        <f t="shared" si="2"/>
        <v>3146.45499</v>
      </c>
      <c r="K20" s="181">
        <f>J20*100/J26</f>
        <v>1.3001927584739337</v>
      </c>
      <c r="L20" s="182">
        <f t="shared" si="3"/>
        <v>59.48385999999982</v>
      </c>
      <c r="M20" s="183">
        <f t="shared" si="4"/>
        <v>1.890504081229518</v>
      </c>
    </row>
    <row r="21" spans="1:13" s="22" customFormat="1" ht="21">
      <c r="A21" s="118" t="s">
        <v>115</v>
      </c>
      <c r="B21" s="177" t="s">
        <v>116</v>
      </c>
      <c r="C21" s="178">
        <v>10</v>
      </c>
      <c r="D21" s="178">
        <v>166590</v>
      </c>
      <c r="E21" s="178">
        <v>54</v>
      </c>
      <c r="F21" s="179">
        <v>2605042.24</v>
      </c>
      <c r="G21" s="180">
        <f t="shared" si="0"/>
        <v>2605.04224</v>
      </c>
      <c r="H21" s="181">
        <f t="shared" si="1"/>
        <v>1.0640531871563834</v>
      </c>
      <c r="I21" s="179">
        <v>2556589.7</v>
      </c>
      <c r="J21" s="180">
        <f t="shared" si="2"/>
        <v>2556.5897</v>
      </c>
      <c r="K21" s="181">
        <f>J21*100/J26</f>
        <v>1.0564458811244735</v>
      </c>
      <c r="L21" s="182">
        <f t="shared" si="3"/>
        <v>48.452540000000226</v>
      </c>
      <c r="M21" s="183">
        <f t="shared" si="4"/>
        <v>1.8952020341785867</v>
      </c>
    </row>
    <row r="22" spans="1:13" s="22" customFormat="1" ht="21">
      <c r="A22" s="118" t="s">
        <v>117</v>
      </c>
      <c r="B22" s="177" t="s">
        <v>118</v>
      </c>
      <c r="C22" s="178">
        <v>23</v>
      </c>
      <c r="D22" s="178">
        <v>13555</v>
      </c>
      <c r="E22" s="178">
        <v>128</v>
      </c>
      <c r="F22" s="179">
        <v>1472512.51</v>
      </c>
      <c r="G22" s="180">
        <f t="shared" si="0"/>
        <v>1472.51251</v>
      </c>
      <c r="H22" s="181">
        <f t="shared" si="1"/>
        <v>0.6014611223321837</v>
      </c>
      <c r="I22" s="179">
        <v>1452500.1</v>
      </c>
      <c r="J22" s="180">
        <f t="shared" si="2"/>
        <v>1452.5001000000002</v>
      </c>
      <c r="K22" s="181">
        <f>J22*100/J26</f>
        <v>0.60020884382734</v>
      </c>
      <c r="L22" s="182">
        <f t="shared" si="3"/>
        <v>20.012409999999818</v>
      </c>
      <c r="M22" s="183">
        <f t="shared" si="4"/>
        <v>1.377790610823353</v>
      </c>
    </row>
    <row r="23" spans="1:13" s="22" customFormat="1" ht="21">
      <c r="A23" s="118" t="s">
        <v>119</v>
      </c>
      <c r="B23" s="177" t="s">
        <v>120</v>
      </c>
      <c r="C23" s="178">
        <v>1</v>
      </c>
      <c r="D23" s="178">
        <v>7868</v>
      </c>
      <c r="E23" s="178">
        <v>1</v>
      </c>
      <c r="F23" s="179">
        <v>122957</v>
      </c>
      <c r="G23" s="180">
        <f t="shared" si="0"/>
        <v>122.957</v>
      </c>
      <c r="H23" s="181">
        <f t="shared" si="1"/>
        <v>0.05022290453654503</v>
      </c>
      <c r="I23" s="179">
        <v>109953</v>
      </c>
      <c r="J23" s="180">
        <f t="shared" si="2"/>
        <v>109.953</v>
      </c>
      <c r="K23" s="181">
        <f>J23*100/J26</f>
        <v>0.045435289818807935</v>
      </c>
      <c r="L23" s="182">
        <f t="shared" si="3"/>
        <v>13.00399999999999</v>
      </c>
      <c r="M23" s="183">
        <f t="shared" si="4"/>
        <v>11.826871481451157</v>
      </c>
    </row>
    <row r="24" spans="1:13" s="22" customFormat="1" ht="21">
      <c r="A24" s="118" t="s">
        <v>121</v>
      </c>
      <c r="B24" s="177" t="s">
        <v>122</v>
      </c>
      <c r="C24" s="178">
        <v>0</v>
      </c>
      <c r="D24" s="178">
        <v>0</v>
      </c>
      <c r="E24" s="178">
        <v>0</v>
      </c>
      <c r="F24" s="179">
        <v>0</v>
      </c>
      <c r="G24" s="180">
        <f t="shared" si="0"/>
        <v>0</v>
      </c>
      <c r="H24" s="181">
        <f t="shared" si="1"/>
        <v>0</v>
      </c>
      <c r="I24" s="179">
        <v>0</v>
      </c>
      <c r="J24" s="180">
        <f t="shared" si="2"/>
        <v>0</v>
      </c>
      <c r="K24" s="181">
        <f>J24*100/J26</f>
        <v>0</v>
      </c>
      <c r="L24" s="182">
        <f t="shared" si="3"/>
        <v>0</v>
      </c>
      <c r="M24" s="183">
        <v>0</v>
      </c>
    </row>
    <row r="25" spans="1:13" s="191" customFormat="1" ht="21">
      <c r="A25" s="124" t="s">
        <v>123</v>
      </c>
      <c r="B25" s="184" t="s">
        <v>124</v>
      </c>
      <c r="C25" s="185">
        <v>0</v>
      </c>
      <c r="D25" s="185">
        <v>0</v>
      </c>
      <c r="E25" s="185">
        <v>0</v>
      </c>
      <c r="F25" s="186">
        <v>0</v>
      </c>
      <c r="G25" s="187">
        <f t="shared" si="0"/>
        <v>0</v>
      </c>
      <c r="H25" s="188">
        <f t="shared" si="1"/>
        <v>0</v>
      </c>
      <c r="I25" s="186">
        <v>0</v>
      </c>
      <c r="J25" s="187">
        <f t="shared" si="2"/>
        <v>0</v>
      </c>
      <c r="K25" s="188">
        <f>J25*100/J26</f>
        <v>0</v>
      </c>
      <c r="L25" s="189">
        <f t="shared" si="3"/>
        <v>0</v>
      </c>
      <c r="M25" s="190">
        <v>0</v>
      </c>
    </row>
    <row r="26" spans="1:14" s="22" customFormat="1" ht="23.25" customHeight="1" thickBot="1">
      <c r="A26" s="239" t="s">
        <v>19</v>
      </c>
      <c r="B26" s="240"/>
      <c r="C26" s="192">
        <f aca="true" t="shared" si="5" ref="C26:L26">SUM(C7:C25)</f>
        <v>594</v>
      </c>
      <c r="D26" s="192">
        <f t="shared" si="5"/>
        <v>1298267</v>
      </c>
      <c r="E26" s="192">
        <f t="shared" si="5"/>
        <v>5166</v>
      </c>
      <c r="F26" s="193">
        <f t="shared" si="5"/>
        <v>244822558.81981003</v>
      </c>
      <c r="G26" s="194">
        <f t="shared" si="5"/>
        <v>244822.55881981002</v>
      </c>
      <c r="H26" s="194">
        <f t="shared" si="5"/>
        <v>99.99999999999999</v>
      </c>
      <c r="I26" s="193">
        <f t="shared" si="5"/>
        <v>241999116.63044998</v>
      </c>
      <c r="J26" s="194">
        <f t="shared" si="5"/>
        <v>241999.11663045004</v>
      </c>
      <c r="K26" s="194">
        <f>SUM(K7:K25)</f>
        <v>100.00000000000001</v>
      </c>
      <c r="L26" s="194">
        <f t="shared" si="5"/>
        <v>2823.4421893599974</v>
      </c>
      <c r="M26" s="195">
        <f>L26*100/J26</f>
        <v>1.1667159073442386</v>
      </c>
      <c r="N26" s="196"/>
    </row>
    <row r="27" ht="6" customHeight="1"/>
    <row r="28" spans="2:10" ht="21">
      <c r="B28" s="197" t="s">
        <v>20</v>
      </c>
      <c r="J28" s="198"/>
    </row>
    <row r="29" spans="2:13" ht="21">
      <c r="B29" s="197" t="s">
        <v>21</v>
      </c>
      <c r="D29" s="199"/>
      <c r="F29" s="200"/>
      <c r="G29" s="201"/>
      <c r="I29" s="200"/>
      <c r="J29" s="202"/>
      <c r="K29" s="203"/>
      <c r="L29" s="166"/>
      <c r="M29" s="201"/>
    </row>
    <row r="30" ht="21">
      <c r="B30" s="197" t="s">
        <v>153</v>
      </c>
    </row>
  </sheetData>
  <mergeCells count="10">
    <mergeCell ref="L5:M5"/>
    <mergeCell ref="A1:M1"/>
    <mergeCell ref="A2:M2"/>
    <mergeCell ref="G4:H4"/>
    <mergeCell ref="J4:K4"/>
    <mergeCell ref="L4:M4"/>
    <mergeCell ref="A26:B26"/>
    <mergeCell ref="A5:B5"/>
    <mergeCell ref="G5:H5"/>
    <mergeCell ref="J5:K5"/>
  </mergeCells>
  <printOptions/>
  <pageMargins left="0.28" right="0.1968503937007874" top="0.46" bottom="0.1968503937007874" header="0.27" footer="0.3"/>
  <pageSetup fitToHeight="1" fitToWidth="1" horizontalDpi="600" verticalDpi="600" orientation="landscape" paperSize="9" scale="92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:L1"/>
    </sheetView>
  </sheetViews>
  <sheetFormatPr defaultColWidth="9.140625" defaultRowHeight="21.75"/>
  <cols>
    <col min="1" max="1" width="50.140625" style="0" customWidth="1"/>
    <col min="2" max="2" width="8.8515625" style="0" customWidth="1"/>
    <col min="3" max="3" width="13.8515625" style="0" customWidth="1"/>
    <col min="5" max="5" width="24.28125" style="0" hidden="1" customWidth="1"/>
    <col min="6" max="6" width="15.140625" style="0" customWidth="1"/>
    <col min="7" max="7" width="8.421875" style="0" customWidth="1"/>
    <col min="8" max="8" width="18.28125" style="0" hidden="1" customWidth="1"/>
    <col min="9" max="9" width="12.140625" style="0" customWidth="1"/>
    <col min="11" max="11" width="13.00390625" style="0" customWidth="1"/>
  </cols>
  <sheetData>
    <row r="1" spans="1:12" ht="26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27" thickBot="1">
      <c r="A2" s="216" t="s">
        <v>39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21.75">
      <c r="A3" s="2"/>
      <c r="B3" s="3" t="s">
        <v>1</v>
      </c>
      <c r="C3" s="3" t="s">
        <v>1</v>
      </c>
      <c r="D3" s="3" t="s">
        <v>1</v>
      </c>
      <c r="E3" s="12" t="s">
        <v>2</v>
      </c>
      <c r="F3" s="217" t="s">
        <v>2</v>
      </c>
      <c r="G3" s="218"/>
      <c r="H3" s="12" t="s">
        <v>2</v>
      </c>
      <c r="I3" s="217" t="s">
        <v>2</v>
      </c>
      <c r="J3" s="218"/>
      <c r="K3" s="217" t="s">
        <v>2</v>
      </c>
      <c r="L3" s="219"/>
    </row>
    <row r="4" spans="1:12" ht="21.75">
      <c r="A4" s="4" t="s">
        <v>3</v>
      </c>
      <c r="B4" s="9" t="s">
        <v>4</v>
      </c>
      <c r="C4" s="9" t="s">
        <v>5</v>
      </c>
      <c r="D4" s="9" t="s">
        <v>6</v>
      </c>
      <c r="E4" s="16" t="s">
        <v>37</v>
      </c>
      <c r="F4" s="212" t="s">
        <v>40</v>
      </c>
      <c r="G4" s="213"/>
      <c r="H4" s="16" t="s">
        <v>34</v>
      </c>
      <c r="I4" s="212" t="s">
        <v>37</v>
      </c>
      <c r="J4" s="213"/>
      <c r="K4" s="214" t="s">
        <v>22</v>
      </c>
      <c r="L4" s="215"/>
    </row>
    <row r="5" spans="1:12" ht="22.5" thickBot="1">
      <c r="A5" s="5"/>
      <c r="B5" s="6" t="s">
        <v>7</v>
      </c>
      <c r="C5" s="7" t="s">
        <v>8</v>
      </c>
      <c r="D5" s="6" t="s">
        <v>8</v>
      </c>
      <c r="E5" s="6"/>
      <c r="F5" s="6" t="s">
        <v>9</v>
      </c>
      <c r="G5" s="6" t="s">
        <v>10</v>
      </c>
      <c r="H5" s="6"/>
      <c r="I5" s="6" t="s">
        <v>9</v>
      </c>
      <c r="J5" s="6" t="s">
        <v>10</v>
      </c>
      <c r="K5" s="10" t="s">
        <v>9</v>
      </c>
      <c r="L5" s="11" t="s">
        <v>10</v>
      </c>
    </row>
    <row r="6" spans="1:12" ht="22.5">
      <c r="A6" s="17" t="s">
        <v>41</v>
      </c>
      <c r="B6" s="13">
        <v>95</v>
      </c>
      <c r="C6" s="13">
        <v>150758</v>
      </c>
      <c r="D6" s="14">
        <v>682</v>
      </c>
      <c r="E6" s="41">
        <v>31810183.84</v>
      </c>
      <c r="F6" s="45">
        <v>31810.18384</v>
      </c>
      <c r="G6" s="46">
        <v>14.213214719010555</v>
      </c>
      <c r="H6" s="41">
        <v>32132612.7</v>
      </c>
      <c r="I6" s="45">
        <v>31675.0359</v>
      </c>
      <c r="J6" s="18">
        <v>14.248651309799966</v>
      </c>
      <c r="K6" s="31">
        <v>135.147940000003</v>
      </c>
      <c r="L6" s="32">
        <v>0.42667020307939907</v>
      </c>
    </row>
    <row r="7" spans="1:12" ht="22.5">
      <c r="A7" s="20" t="s">
        <v>42</v>
      </c>
      <c r="B7" s="15">
        <v>32</v>
      </c>
      <c r="C7" s="15">
        <v>77753</v>
      </c>
      <c r="D7" s="15">
        <v>85</v>
      </c>
      <c r="E7" s="47">
        <v>31153403.75</v>
      </c>
      <c r="F7" s="48">
        <v>31153.40375</v>
      </c>
      <c r="G7" s="21">
        <v>13.91975660857352</v>
      </c>
      <c r="H7" s="40">
        <v>40617941.48</v>
      </c>
      <c r="I7" s="48">
        <v>30961.69057</v>
      </c>
      <c r="J7" s="49">
        <v>13.9277611014121</v>
      </c>
      <c r="K7" s="33">
        <v>191.71318000000247</v>
      </c>
      <c r="L7" s="34">
        <v>0.6191948064546609</v>
      </c>
    </row>
    <row r="8" spans="1:12" ht="22.5">
      <c r="A8" s="20" t="s">
        <v>43</v>
      </c>
      <c r="B8" s="15">
        <v>64</v>
      </c>
      <c r="C8" s="15">
        <v>205907</v>
      </c>
      <c r="D8" s="15">
        <v>1104</v>
      </c>
      <c r="E8" s="54">
        <v>28710992.130000003</v>
      </c>
      <c r="F8" s="51">
        <v>28710.992130000002</v>
      </c>
      <c r="G8" s="51">
        <v>12.82845449721589</v>
      </c>
      <c r="H8" s="60">
        <v>36696356.86</v>
      </c>
      <c r="I8" s="51">
        <v>28325.98969</v>
      </c>
      <c r="J8" s="49">
        <v>12.742121315095302</v>
      </c>
      <c r="K8" s="33">
        <v>385.00244000000384</v>
      </c>
      <c r="L8" s="34">
        <v>1.3591844246696252</v>
      </c>
    </row>
    <row r="9" spans="1:12" ht="22.5">
      <c r="A9" s="20" t="s">
        <v>44</v>
      </c>
      <c r="B9" s="15">
        <v>41</v>
      </c>
      <c r="C9" s="15">
        <v>92930</v>
      </c>
      <c r="D9" s="15">
        <v>288</v>
      </c>
      <c r="E9" s="54">
        <v>28575715.95</v>
      </c>
      <c r="F9" s="48">
        <v>28575.715949999998</v>
      </c>
      <c r="G9" s="48">
        <v>12.768011294423397</v>
      </c>
      <c r="H9" s="15">
        <v>22383257.95</v>
      </c>
      <c r="I9" s="48">
        <v>28393.00857</v>
      </c>
      <c r="J9" s="49">
        <v>12.77226898897034</v>
      </c>
      <c r="K9" s="33">
        <v>182.7073799999962</v>
      </c>
      <c r="L9" s="34">
        <v>0.643494258629022</v>
      </c>
    </row>
    <row r="10" spans="1:12" ht="22.5">
      <c r="A10" s="20" t="s">
        <v>45</v>
      </c>
      <c r="B10" s="15">
        <v>49</v>
      </c>
      <c r="C10" s="15">
        <v>67761</v>
      </c>
      <c r="D10" s="15">
        <v>555</v>
      </c>
      <c r="E10" s="54">
        <v>24388760.180000003</v>
      </c>
      <c r="F10" s="48">
        <v>24388.760180000005</v>
      </c>
      <c r="G10" s="48">
        <v>10.897223571933766</v>
      </c>
      <c r="H10" s="15">
        <v>12869201.68</v>
      </c>
      <c r="I10" s="48">
        <v>24278.39412</v>
      </c>
      <c r="J10" s="49">
        <v>10.921356909268027</v>
      </c>
      <c r="K10" s="33">
        <v>110.36606000000393</v>
      </c>
      <c r="L10" s="34">
        <v>0.45458550287346566</v>
      </c>
    </row>
    <row r="11" spans="1:12" ht="22.5">
      <c r="A11" s="20" t="s">
        <v>46</v>
      </c>
      <c r="B11" s="15">
        <v>47</v>
      </c>
      <c r="C11" s="15">
        <v>109906</v>
      </c>
      <c r="D11" s="15">
        <v>415</v>
      </c>
      <c r="E11" s="54">
        <v>23844080.99</v>
      </c>
      <c r="F11" s="48">
        <v>23844.08099</v>
      </c>
      <c r="G11" s="48">
        <v>10.653853639858365</v>
      </c>
      <c r="H11" s="15">
        <v>10843403.06</v>
      </c>
      <c r="I11" s="48">
        <v>23726.80926</v>
      </c>
      <c r="J11" s="49">
        <v>10.673232791501682</v>
      </c>
      <c r="K11" s="33">
        <v>117.27172999999675</v>
      </c>
      <c r="L11" s="34">
        <v>0.49425832489706095</v>
      </c>
    </row>
    <row r="12" spans="1:12" ht="22.5">
      <c r="A12" s="20" t="s">
        <v>47</v>
      </c>
      <c r="B12" s="15">
        <v>40</v>
      </c>
      <c r="C12" s="15">
        <v>99197</v>
      </c>
      <c r="D12" s="15">
        <v>343</v>
      </c>
      <c r="E12" s="54">
        <v>14170355.979999999</v>
      </c>
      <c r="F12" s="48">
        <v>14170.355979999998</v>
      </c>
      <c r="G12" s="48">
        <v>6.331504187514158</v>
      </c>
      <c r="H12" s="15">
        <v>29832800.58</v>
      </c>
      <c r="I12" s="48">
        <v>14034.29799</v>
      </c>
      <c r="J12" s="49">
        <v>6.31316785460491</v>
      </c>
      <c r="K12" s="33">
        <v>136.05798999999934</v>
      </c>
      <c r="L12" s="34">
        <v>0.9694677289661807</v>
      </c>
    </row>
    <row r="13" spans="1:12" ht="22.5">
      <c r="A13" s="20" t="s">
        <v>48</v>
      </c>
      <c r="B13" s="15">
        <v>100</v>
      </c>
      <c r="C13" s="15">
        <v>86386</v>
      </c>
      <c r="D13" s="15">
        <v>259</v>
      </c>
      <c r="E13" s="54">
        <v>10648065.16</v>
      </c>
      <c r="F13" s="48">
        <v>10648.06516</v>
      </c>
      <c r="G13" s="48">
        <v>4.757697636150961</v>
      </c>
      <c r="H13" s="15">
        <v>10532461.8</v>
      </c>
      <c r="I13" s="48">
        <v>10553.25114</v>
      </c>
      <c r="J13" s="49">
        <v>4.747258887198578</v>
      </c>
      <c r="K13" s="33">
        <v>94.8140199999998</v>
      </c>
      <c r="L13" s="34">
        <v>0.8984342241285826</v>
      </c>
    </row>
    <row r="14" spans="1:12" ht="22.5">
      <c r="A14" s="20" t="s">
        <v>49</v>
      </c>
      <c r="B14" s="15">
        <v>31</v>
      </c>
      <c r="C14" s="15">
        <v>84484</v>
      </c>
      <c r="D14" s="15">
        <v>388</v>
      </c>
      <c r="E14" s="54">
        <v>10290752.299999999</v>
      </c>
      <c r="F14" s="48">
        <v>10290.752299999998</v>
      </c>
      <c r="G14" s="48">
        <v>4.5980454811496525</v>
      </c>
      <c r="H14" s="15">
        <v>10691614.76</v>
      </c>
      <c r="I14" s="48">
        <v>10217.29447</v>
      </c>
      <c r="J14" s="49">
        <v>4.596132635561669</v>
      </c>
      <c r="K14" s="33">
        <v>73.45782999999756</v>
      </c>
      <c r="L14" s="34">
        <v>0.7189557883027086</v>
      </c>
    </row>
    <row r="15" spans="1:12" ht="22.5">
      <c r="A15" s="20" t="s">
        <v>50</v>
      </c>
      <c r="B15" s="15">
        <v>12</v>
      </c>
      <c r="C15" s="15">
        <v>15709</v>
      </c>
      <c r="D15" s="15">
        <v>91</v>
      </c>
      <c r="E15" s="54">
        <v>6264732.16</v>
      </c>
      <c r="F15" s="48">
        <v>6264.7321600000005</v>
      </c>
      <c r="G15" s="48">
        <v>2.7991659461962666</v>
      </c>
      <c r="H15" s="15">
        <v>2366556.62</v>
      </c>
      <c r="I15" s="48">
        <v>6200.86573</v>
      </c>
      <c r="J15" s="49">
        <v>2.789388270453649</v>
      </c>
      <c r="K15" s="33">
        <v>63.86643000000004</v>
      </c>
      <c r="L15" s="34">
        <v>1.0299598923907038</v>
      </c>
    </row>
    <row r="16" spans="1:12" ht="22.5">
      <c r="A16" s="20" t="s">
        <v>51</v>
      </c>
      <c r="B16" s="15">
        <v>3</v>
      </c>
      <c r="C16" s="15">
        <v>9967</v>
      </c>
      <c r="D16" s="15">
        <v>13</v>
      </c>
      <c r="E16" s="54">
        <v>4350890</v>
      </c>
      <c r="F16" s="48">
        <v>4350.89</v>
      </c>
      <c r="G16" s="48">
        <v>1.9440357245290236</v>
      </c>
      <c r="H16" s="15">
        <v>4319269.81</v>
      </c>
      <c r="I16" s="48">
        <v>4334.9578</v>
      </c>
      <c r="J16" s="49">
        <v>1.9500310064336055</v>
      </c>
      <c r="K16" s="33">
        <v>15.932200000000194</v>
      </c>
      <c r="L16" s="34">
        <v>0.36752837593944265</v>
      </c>
    </row>
    <row r="17" spans="1:12" ht="22.5">
      <c r="A17" s="20" t="s">
        <v>52</v>
      </c>
      <c r="B17" s="15">
        <v>35</v>
      </c>
      <c r="C17" s="15">
        <v>26529</v>
      </c>
      <c r="D17" s="15">
        <v>204</v>
      </c>
      <c r="E17" s="50">
        <v>3401105.42</v>
      </c>
      <c r="F17" s="48">
        <v>3401.10542</v>
      </c>
      <c r="G17" s="48">
        <v>1.519659297148236</v>
      </c>
      <c r="H17" s="15">
        <v>3465362.8</v>
      </c>
      <c r="I17" s="48">
        <v>3464.79614</v>
      </c>
      <c r="J17" s="49">
        <v>1.5585987720506693</v>
      </c>
      <c r="K17" s="33">
        <v>-63.690720000000056</v>
      </c>
      <c r="L17" s="34">
        <v>-1.8382241674974868</v>
      </c>
    </row>
    <row r="18" spans="1:12" ht="22.5">
      <c r="A18" s="20" t="s">
        <v>53</v>
      </c>
      <c r="B18" s="15">
        <v>48</v>
      </c>
      <c r="C18" s="15">
        <v>31855</v>
      </c>
      <c r="D18" s="15">
        <v>239</v>
      </c>
      <c r="E18" s="54">
        <v>2688343.41</v>
      </c>
      <c r="F18" s="48">
        <v>2688.34341</v>
      </c>
      <c r="G18" s="48">
        <v>1.201187717649073</v>
      </c>
      <c r="H18" s="15">
        <v>2679259.64</v>
      </c>
      <c r="I18" s="48">
        <v>2671.10076</v>
      </c>
      <c r="J18" s="49">
        <v>1.2015640159884298</v>
      </c>
      <c r="K18" s="33">
        <v>17.24265000000014</v>
      </c>
      <c r="L18" s="34">
        <v>0.645526004043372</v>
      </c>
    </row>
    <row r="19" spans="1:12" ht="22.5">
      <c r="A19" s="20" t="s">
        <v>54</v>
      </c>
      <c r="B19" s="15">
        <v>8</v>
      </c>
      <c r="C19" s="15">
        <v>13041</v>
      </c>
      <c r="D19" s="15">
        <v>50</v>
      </c>
      <c r="E19" s="54">
        <v>2311407.16</v>
      </c>
      <c r="F19" s="48">
        <v>2311.40716</v>
      </c>
      <c r="G19" s="48">
        <v>1.0327675700769665</v>
      </c>
      <c r="H19" s="15">
        <v>2297482.13</v>
      </c>
      <c r="I19" s="48">
        <v>2284.67671</v>
      </c>
      <c r="J19" s="49">
        <v>1.0277355927609535</v>
      </c>
      <c r="K19" s="33">
        <v>26.73045000000002</v>
      </c>
      <c r="L19" s="34">
        <v>1.1699882912536899</v>
      </c>
    </row>
    <row r="20" spans="1:12" ht="22.5">
      <c r="A20" s="26" t="s">
        <v>55</v>
      </c>
      <c r="B20" s="27">
        <v>22</v>
      </c>
      <c r="C20" s="27">
        <v>11718</v>
      </c>
      <c r="D20" s="27">
        <v>106</v>
      </c>
      <c r="E20" s="54">
        <v>1144493.7</v>
      </c>
      <c r="F20" s="48">
        <v>1144.4937</v>
      </c>
      <c r="G20" s="48">
        <v>0.5113750610331226</v>
      </c>
      <c r="H20" s="15">
        <v>1127870.69</v>
      </c>
      <c r="I20" s="48">
        <v>1132.49359</v>
      </c>
      <c r="J20" s="55">
        <v>0.5094392418508219</v>
      </c>
      <c r="K20" s="33">
        <v>12.00010999999995</v>
      </c>
      <c r="L20" s="34">
        <v>1.0596183595175976</v>
      </c>
    </row>
    <row r="21" spans="1:12" ht="22.5">
      <c r="A21" s="26" t="s">
        <v>56</v>
      </c>
      <c r="B21" s="27">
        <v>1</v>
      </c>
      <c r="C21" s="27">
        <v>7464</v>
      </c>
      <c r="D21" s="27">
        <v>1</v>
      </c>
      <c r="E21" s="41">
        <v>53819</v>
      </c>
      <c r="F21" s="48">
        <v>53.819</v>
      </c>
      <c r="G21" s="48">
        <v>0.024047047537038978</v>
      </c>
      <c r="H21" s="15">
        <v>45789</v>
      </c>
      <c r="I21" s="48">
        <v>47.331</v>
      </c>
      <c r="J21" s="55">
        <v>0.02129130704928869</v>
      </c>
      <c r="K21" s="35">
        <v>6.4879999999999995</v>
      </c>
      <c r="L21" s="36">
        <v>13.707717986097904</v>
      </c>
    </row>
    <row r="22" spans="1:12" ht="22.5">
      <c r="A22" s="23" t="s">
        <v>57</v>
      </c>
      <c r="B22" s="24">
        <v>0</v>
      </c>
      <c r="C22" s="24">
        <v>0</v>
      </c>
      <c r="D22" s="24">
        <v>0</v>
      </c>
      <c r="E22" s="61"/>
      <c r="F22" s="56">
        <v>0</v>
      </c>
      <c r="G22" s="57">
        <v>0</v>
      </c>
      <c r="H22" s="62"/>
      <c r="I22" s="56">
        <v>0</v>
      </c>
      <c r="J22" s="25">
        <v>0</v>
      </c>
      <c r="K22" s="37">
        <v>0</v>
      </c>
      <c r="L22" s="38">
        <v>0</v>
      </c>
    </row>
    <row r="23" spans="1:12" ht="24" thickBot="1">
      <c r="A23" s="28" t="s">
        <v>19</v>
      </c>
      <c r="B23" s="29">
        <v>628</v>
      </c>
      <c r="C23" s="29">
        <v>1091365</v>
      </c>
      <c r="D23" s="29">
        <v>4823</v>
      </c>
      <c r="E23" s="30">
        <v>223807101.13</v>
      </c>
      <c r="F23" s="63">
        <f>SUM(F6:F22)</f>
        <v>223807.10113</v>
      </c>
      <c r="G23" s="59">
        <v>100</v>
      </c>
      <c r="H23" s="44">
        <v>222901241.56</v>
      </c>
      <c r="I23" s="59">
        <v>222301.99344000002</v>
      </c>
      <c r="J23" s="59">
        <v>100</v>
      </c>
      <c r="K23" s="39">
        <v>1505.1076900000028</v>
      </c>
      <c r="L23" s="135">
        <v>0.6770554175917617</v>
      </c>
    </row>
    <row r="25" s="64" customFormat="1" ht="21.75">
      <c r="A25" t="s">
        <v>20</v>
      </c>
    </row>
    <row r="26" s="64" customFormat="1" ht="21.75">
      <c r="A26" t="s">
        <v>21</v>
      </c>
    </row>
    <row r="27" s="64" customFormat="1" ht="21.75">
      <c r="A27" t="s">
        <v>58</v>
      </c>
    </row>
    <row r="29" ht="21.75">
      <c r="A29" t="s">
        <v>59</v>
      </c>
    </row>
    <row r="30" ht="21.75">
      <c r="A30" t="s">
        <v>129</v>
      </c>
    </row>
  </sheetData>
  <mergeCells count="8">
    <mergeCell ref="F4:G4"/>
    <mergeCell ref="I4:J4"/>
    <mergeCell ref="K4:L4"/>
    <mergeCell ref="A1:L1"/>
    <mergeCell ref="A2:L2"/>
    <mergeCell ref="F3:G3"/>
    <mergeCell ref="I3:J3"/>
    <mergeCell ref="K3:L3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workbookViewId="0" topLeftCell="A1">
      <selection activeCell="A1" sqref="A1:L1"/>
    </sheetView>
  </sheetViews>
  <sheetFormatPr defaultColWidth="9.140625" defaultRowHeight="21.75"/>
  <cols>
    <col min="1" max="1" width="62.28125" style="81" customWidth="1"/>
    <col min="2" max="2" width="10.57421875" style="81" customWidth="1"/>
    <col min="3" max="3" width="16.8515625" style="81" customWidth="1"/>
    <col min="4" max="4" width="12.421875" style="81" customWidth="1"/>
    <col min="5" max="5" width="24.28125" style="81" hidden="1" customWidth="1"/>
    <col min="6" max="6" width="16.421875" style="81" customWidth="1"/>
    <col min="7" max="7" width="11.7109375" style="81" customWidth="1"/>
    <col min="8" max="8" width="18.28125" style="81" hidden="1" customWidth="1"/>
    <col min="9" max="9" width="16.421875" style="81" customWidth="1"/>
    <col min="10" max="10" width="12.8515625" style="81" customWidth="1"/>
    <col min="11" max="11" width="13.140625" style="81" customWidth="1"/>
    <col min="12" max="12" width="10.28125" style="81" customWidth="1"/>
  </cols>
  <sheetData>
    <row r="1" spans="1:12" s="1" customFormat="1" ht="26.2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s="1" customFormat="1" ht="24" customHeight="1" thickBot="1">
      <c r="A2" s="224" t="s">
        <v>60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s="1" customFormat="1" ht="21.75" customHeight="1">
      <c r="A3" s="65"/>
      <c r="B3" s="66" t="s">
        <v>1</v>
      </c>
      <c r="C3" s="66" t="s">
        <v>1</v>
      </c>
      <c r="D3" s="66" t="s">
        <v>1</v>
      </c>
      <c r="E3" s="67" t="s">
        <v>2</v>
      </c>
      <c r="F3" s="225" t="s">
        <v>2</v>
      </c>
      <c r="G3" s="226"/>
      <c r="H3" s="67" t="s">
        <v>2</v>
      </c>
      <c r="I3" s="225" t="s">
        <v>2</v>
      </c>
      <c r="J3" s="226"/>
      <c r="K3" s="225" t="s">
        <v>2</v>
      </c>
      <c r="L3" s="227"/>
    </row>
    <row r="4" spans="1:12" s="1" customFormat="1" ht="21">
      <c r="A4" s="68" t="s">
        <v>3</v>
      </c>
      <c r="B4" s="69" t="s">
        <v>4</v>
      </c>
      <c r="C4" s="69" t="s">
        <v>5</v>
      </c>
      <c r="D4" s="69" t="s">
        <v>6</v>
      </c>
      <c r="E4" s="70" t="s">
        <v>61</v>
      </c>
      <c r="F4" s="220" t="s">
        <v>62</v>
      </c>
      <c r="G4" s="221"/>
      <c r="H4" s="70" t="s">
        <v>34</v>
      </c>
      <c r="I4" s="220" t="s">
        <v>63</v>
      </c>
      <c r="J4" s="221"/>
      <c r="K4" s="222" t="s">
        <v>22</v>
      </c>
      <c r="L4" s="223"/>
    </row>
    <row r="5" spans="1:12" s="1" customFormat="1" ht="21.75" thickBot="1">
      <c r="A5" s="71"/>
      <c r="B5" s="72" t="s">
        <v>7</v>
      </c>
      <c r="C5" s="72" t="s">
        <v>8</v>
      </c>
      <c r="D5" s="72" t="s">
        <v>8</v>
      </c>
      <c r="E5" s="72"/>
      <c r="F5" s="72" t="s">
        <v>9</v>
      </c>
      <c r="G5" s="72" t="s">
        <v>10</v>
      </c>
      <c r="H5" s="72"/>
      <c r="I5" s="72" t="s">
        <v>9</v>
      </c>
      <c r="J5" s="72" t="s">
        <v>10</v>
      </c>
      <c r="K5" s="72" t="s">
        <v>9</v>
      </c>
      <c r="L5" s="72" t="s">
        <v>10</v>
      </c>
    </row>
    <row r="6" spans="1:12" s="80" customFormat="1" ht="22.5">
      <c r="A6" s="73" t="s">
        <v>64</v>
      </c>
      <c r="B6" s="74">
        <v>94</v>
      </c>
      <c r="C6" s="75">
        <v>150657</v>
      </c>
      <c r="D6" s="74">
        <v>681</v>
      </c>
      <c r="E6" s="76">
        <v>32137781.23</v>
      </c>
      <c r="F6" s="76">
        <v>32137.78123</v>
      </c>
      <c r="G6" s="77">
        <v>14.227588209388246</v>
      </c>
      <c r="H6" s="76">
        <v>31810183.84</v>
      </c>
      <c r="I6" s="76">
        <v>31810.18384</v>
      </c>
      <c r="J6" s="77">
        <v>14.213214719010555</v>
      </c>
      <c r="K6" s="78">
        <f aca="true" t="shared" si="0" ref="K6:K24">F6-I6</f>
        <v>327.597389999999</v>
      </c>
      <c r="L6" s="79">
        <f aca="true" t="shared" si="1" ref="L6:L17">K6*100/I6</f>
        <v>1.029850665584833</v>
      </c>
    </row>
    <row r="7" spans="1:12" s="80" customFormat="1" ht="22.5">
      <c r="A7" s="77" t="s">
        <v>65</v>
      </c>
      <c r="B7" s="74">
        <v>29</v>
      </c>
      <c r="C7" s="75">
        <v>77283</v>
      </c>
      <c r="D7" s="74">
        <v>88</v>
      </c>
      <c r="E7" s="76">
        <v>31312386.96</v>
      </c>
      <c r="F7" s="76">
        <v>31312.38696</v>
      </c>
      <c r="G7" s="77">
        <v>13.862181223140345</v>
      </c>
      <c r="H7" s="76">
        <v>31153403.75</v>
      </c>
      <c r="I7" s="76">
        <v>31153.40375</v>
      </c>
      <c r="J7" s="77">
        <v>13.91975660857352</v>
      </c>
      <c r="K7" s="78">
        <f t="shared" si="0"/>
        <v>158.9832099999985</v>
      </c>
      <c r="L7" s="79">
        <f t="shared" si="1"/>
        <v>0.5103237234550928</v>
      </c>
    </row>
    <row r="8" spans="1:12" s="80" customFormat="1" ht="22.5">
      <c r="A8" s="77" t="s">
        <v>66</v>
      </c>
      <c r="B8" s="74">
        <v>64</v>
      </c>
      <c r="C8" s="75">
        <v>206995</v>
      </c>
      <c r="D8" s="74">
        <v>1110</v>
      </c>
      <c r="E8" s="76">
        <v>29038222.59</v>
      </c>
      <c r="F8" s="76">
        <v>29038.22259</v>
      </c>
      <c r="G8" s="77">
        <v>12.855395037583165</v>
      </c>
      <c r="H8" s="76">
        <v>28710992.130000003</v>
      </c>
      <c r="I8" s="76">
        <v>28710.992130000002</v>
      </c>
      <c r="J8" s="77">
        <v>12.82845449721589</v>
      </c>
      <c r="K8" s="78">
        <f t="shared" si="0"/>
        <v>327.23045999999886</v>
      </c>
      <c r="L8" s="79">
        <f t="shared" si="1"/>
        <v>1.1397392974730296</v>
      </c>
    </row>
    <row r="9" spans="1:12" s="80" customFormat="1" ht="22.5">
      <c r="A9" s="77" t="s">
        <v>67</v>
      </c>
      <c r="B9" s="74">
        <v>39</v>
      </c>
      <c r="C9" s="75">
        <v>93618</v>
      </c>
      <c r="D9" s="74">
        <v>296</v>
      </c>
      <c r="E9" s="76">
        <v>25344281.49</v>
      </c>
      <c r="F9" s="76">
        <v>25344.281489999998</v>
      </c>
      <c r="G9" s="77">
        <v>11.22006519124409</v>
      </c>
      <c r="H9" s="76">
        <v>28575715.95</v>
      </c>
      <c r="I9" s="76">
        <v>28575.715949999998</v>
      </c>
      <c r="J9" s="77">
        <v>12.768011294423397</v>
      </c>
      <c r="K9" s="78">
        <f t="shared" si="0"/>
        <v>-3231.4344600000004</v>
      </c>
      <c r="L9" s="79">
        <f t="shared" si="1"/>
        <v>-11.308323702734738</v>
      </c>
    </row>
    <row r="10" spans="1:12" s="80" customFormat="1" ht="22.5">
      <c r="A10" s="77" t="s">
        <v>68</v>
      </c>
      <c r="B10" s="74">
        <v>46</v>
      </c>
      <c r="C10" s="75">
        <v>68116</v>
      </c>
      <c r="D10" s="74">
        <v>548</v>
      </c>
      <c r="E10" s="76">
        <v>24677887.33</v>
      </c>
      <c r="F10" s="76">
        <v>24677.887329999998</v>
      </c>
      <c r="G10" s="77">
        <v>10.92504850587408</v>
      </c>
      <c r="H10" s="76">
        <v>24388760.180000003</v>
      </c>
      <c r="I10" s="76">
        <v>24388.760180000005</v>
      </c>
      <c r="J10" s="77">
        <v>10.897223571933766</v>
      </c>
      <c r="K10" s="78">
        <f t="shared" si="0"/>
        <v>289.127149999993</v>
      </c>
      <c r="L10" s="79">
        <f t="shared" si="1"/>
        <v>1.1854934316714123</v>
      </c>
    </row>
    <row r="11" spans="1:12" s="80" customFormat="1" ht="22.5">
      <c r="A11" s="77" t="s">
        <v>69</v>
      </c>
      <c r="B11" s="74">
        <v>47</v>
      </c>
      <c r="C11" s="75">
        <v>109375</v>
      </c>
      <c r="D11" s="74">
        <v>419</v>
      </c>
      <c r="E11" s="76">
        <v>24033685.53</v>
      </c>
      <c r="F11" s="76">
        <v>24033.685530000002</v>
      </c>
      <c r="G11" s="77">
        <v>10.639856511176236</v>
      </c>
      <c r="H11" s="76">
        <v>23844080.99</v>
      </c>
      <c r="I11" s="76">
        <v>23844.08099</v>
      </c>
      <c r="J11" s="77">
        <v>10.653853639858365</v>
      </c>
      <c r="K11" s="78">
        <f t="shared" si="0"/>
        <v>189.6045400000039</v>
      </c>
      <c r="L11" s="79">
        <f t="shared" si="1"/>
        <v>0.7951849353284884</v>
      </c>
    </row>
    <row r="12" spans="1:12" s="80" customFormat="1" ht="22.5">
      <c r="A12" s="77" t="s">
        <v>70</v>
      </c>
      <c r="B12" s="74">
        <v>40</v>
      </c>
      <c r="C12" s="75">
        <v>99763</v>
      </c>
      <c r="D12" s="74">
        <v>343</v>
      </c>
      <c r="E12" s="76">
        <v>14298831.29</v>
      </c>
      <c r="F12" s="76">
        <v>14298.831289999998</v>
      </c>
      <c r="G12" s="77">
        <v>6.330178241419178</v>
      </c>
      <c r="H12" s="76">
        <v>14170355.979999999</v>
      </c>
      <c r="I12" s="76">
        <v>14170.355979999998</v>
      </c>
      <c r="J12" s="77">
        <v>6.331504187514158</v>
      </c>
      <c r="K12" s="78">
        <f t="shared" si="0"/>
        <v>128.4753099999998</v>
      </c>
      <c r="L12" s="79">
        <f t="shared" si="1"/>
        <v>0.9066484298724006</v>
      </c>
    </row>
    <row r="13" spans="1:12" s="80" customFormat="1" ht="22.5">
      <c r="A13" s="77" t="s">
        <v>15</v>
      </c>
      <c r="B13" s="74">
        <v>99</v>
      </c>
      <c r="C13" s="75">
        <v>86418</v>
      </c>
      <c r="D13" s="74">
        <v>260</v>
      </c>
      <c r="E13" s="76">
        <v>10747940.42</v>
      </c>
      <c r="F13" s="76">
        <v>10747.94042</v>
      </c>
      <c r="G13" s="77">
        <v>4.758177588565263</v>
      </c>
      <c r="H13" s="76">
        <v>10648065.16</v>
      </c>
      <c r="I13" s="76">
        <v>10648.06516</v>
      </c>
      <c r="J13" s="77">
        <v>4.757697636150961</v>
      </c>
      <c r="K13" s="78">
        <f t="shared" si="0"/>
        <v>99.87526000000071</v>
      </c>
      <c r="L13" s="79">
        <f t="shared" si="1"/>
        <v>0.9379662736774679</v>
      </c>
    </row>
    <row r="14" spans="1:12" s="80" customFormat="1" ht="22.5">
      <c r="A14" s="77" t="s">
        <v>16</v>
      </c>
      <c r="B14" s="74">
        <v>31</v>
      </c>
      <c r="C14" s="75">
        <v>87591</v>
      </c>
      <c r="D14" s="74">
        <v>398</v>
      </c>
      <c r="E14" s="76">
        <v>10491269.5</v>
      </c>
      <c r="F14" s="76">
        <v>10491.2695</v>
      </c>
      <c r="G14" s="77">
        <v>4.644547835193366</v>
      </c>
      <c r="H14" s="76">
        <v>10290752.299999999</v>
      </c>
      <c r="I14" s="76">
        <v>10290.752299999998</v>
      </c>
      <c r="J14" s="77">
        <v>4.5980454811496525</v>
      </c>
      <c r="K14" s="78">
        <f t="shared" si="0"/>
        <v>200.51720000000205</v>
      </c>
      <c r="L14" s="79">
        <f t="shared" si="1"/>
        <v>1.9485183799439239</v>
      </c>
    </row>
    <row r="15" spans="1:12" s="80" customFormat="1" ht="22.5">
      <c r="A15" s="77" t="s">
        <v>71</v>
      </c>
      <c r="B15" s="74">
        <v>11</v>
      </c>
      <c r="C15" s="75">
        <v>15884</v>
      </c>
      <c r="D15" s="74">
        <v>91</v>
      </c>
      <c r="E15" s="76">
        <v>6313895.71</v>
      </c>
      <c r="F15" s="76">
        <v>6313.89571</v>
      </c>
      <c r="G15" s="77">
        <v>2.7951994419280894</v>
      </c>
      <c r="H15" s="76">
        <v>6264732.16</v>
      </c>
      <c r="I15" s="76">
        <v>6264.7321600000005</v>
      </c>
      <c r="J15" s="77">
        <v>2.7991659461962666</v>
      </c>
      <c r="K15" s="78">
        <f t="shared" si="0"/>
        <v>49.163549999999304</v>
      </c>
      <c r="L15" s="79">
        <f t="shared" si="1"/>
        <v>0.7847669899426203</v>
      </c>
    </row>
    <row r="16" spans="1:12" s="80" customFormat="1" ht="22.5">
      <c r="A16" s="77" t="s">
        <v>17</v>
      </c>
      <c r="B16" s="74">
        <v>3</v>
      </c>
      <c r="C16" s="75">
        <v>9972</v>
      </c>
      <c r="D16" s="74">
        <v>13</v>
      </c>
      <c r="E16" s="76">
        <v>4387808.43</v>
      </c>
      <c r="F16" s="76">
        <v>4387.80843</v>
      </c>
      <c r="G16" s="77">
        <v>1.9425090685926716</v>
      </c>
      <c r="H16" s="76">
        <v>4350890</v>
      </c>
      <c r="I16" s="76">
        <v>4350.89</v>
      </c>
      <c r="J16" s="77">
        <v>1.9440357245290236</v>
      </c>
      <c r="K16" s="78">
        <f t="shared" si="0"/>
        <v>36.91842999999972</v>
      </c>
      <c r="L16" s="79">
        <f t="shared" si="1"/>
        <v>0.8485259337744625</v>
      </c>
    </row>
    <row r="17" spans="1:12" s="80" customFormat="1" ht="22.5">
      <c r="A17" s="77" t="s">
        <v>72</v>
      </c>
      <c r="B17" s="74">
        <v>35</v>
      </c>
      <c r="C17" s="75">
        <v>26868</v>
      </c>
      <c r="D17" s="74">
        <v>189</v>
      </c>
      <c r="E17" s="76">
        <v>3451240.52</v>
      </c>
      <c r="F17" s="76">
        <v>3451.24052</v>
      </c>
      <c r="G17" s="77">
        <v>1.5278848461473253</v>
      </c>
      <c r="H17" s="76">
        <v>3401105.42</v>
      </c>
      <c r="I17" s="76">
        <v>3401.10542</v>
      </c>
      <c r="J17" s="77">
        <v>1.519659297148236</v>
      </c>
      <c r="K17" s="78">
        <f t="shared" si="0"/>
        <v>50.135099999999966</v>
      </c>
      <c r="L17" s="79">
        <f t="shared" si="1"/>
        <v>1.474082505798952</v>
      </c>
    </row>
    <row r="18" spans="1:12" s="80" customFormat="1" ht="22.5">
      <c r="A18" s="77" t="s">
        <v>73</v>
      </c>
      <c r="B18" s="74">
        <v>1</v>
      </c>
      <c r="C18" s="75">
        <v>1027</v>
      </c>
      <c r="D18" s="74">
        <v>1</v>
      </c>
      <c r="E18" s="76">
        <v>3379410.85</v>
      </c>
      <c r="F18" s="76">
        <v>3379.41085</v>
      </c>
      <c r="G18" s="77">
        <v>1.4960854210824035</v>
      </c>
      <c r="H18" s="76">
        <v>0</v>
      </c>
      <c r="I18" s="76">
        <v>0</v>
      </c>
      <c r="J18" s="77">
        <v>0</v>
      </c>
      <c r="K18" s="78">
        <f t="shared" si="0"/>
        <v>3379.41085</v>
      </c>
      <c r="L18" s="79">
        <v>100</v>
      </c>
    </row>
    <row r="19" spans="1:12" s="80" customFormat="1" ht="22.5">
      <c r="A19" s="77" t="s">
        <v>74</v>
      </c>
      <c r="B19" s="74">
        <v>45</v>
      </c>
      <c r="C19" s="75">
        <v>31885</v>
      </c>
      <c r="D19" s="74">
        <v>238</v>
      </c>
      <c r="E19" s="76">
        <v>2715876.26</v>
      </c>
      <c r="F19" s="76">
        <v>2715.87626</v>
      </c>
      <c r="G19" s="77">
        <v>1.2023346844760834</v>
      </c>
      <c r="H19" s="76">
        <v>2688343.41</v>
      </c>
      <c r="I19" s="76">
        <v>2688.34341</v>
      </c>
      <c r="J19" s="77">
        <v>1.201187717649073</v>
      </c>
      <c r="K19" s="78">
        <f t="shared" si="0"/>
        <v>27.532850000000053</v>
      </c>
      <c r="L19" s="79">
        <f>K19*100/I19</f>
        <v>1.0241567315241193</v>
      </c>
    </row>
    <row r="20" spans="1:12" s="80" customFormat="1" ht="22.5">
      <c r="A20" s="77" t="s">
        <v>75</v>
      </c>
      <c r="B20" s="74">
        <v>9</v>
      </c>
      <c r="C20" s="75">
        <v>154975</v>
      </c>
      <c r="D20" s="74">
        <v>51</v>
      </c>
      <c r="E20" s="76">
        <v>2355663.63</v>
      </c>
      <c r="F20" s="76">
        <v>2355.66363</v>
      </c>
      <c r="G20" s="77">
        <v>1.042866396021973</v>
      </c>
      <c r="H20" s="76">
        <v>2311407.16</v>
      </c>
      <c r="I20" s="76">
        <v>2311.40716</v>
      </c>
      <c r="J20" s="77">
        <v>1.0327675700769665</v>
      </c>
      <c r="K20" s="78">
        <f t="shared" si="0"/>
        <v>44.25646999999981</v>
      </c>
      <c r="L20" s="79">
        <f>K20*100/I20</f>
        <v>1.9146981443113555</v>
      </c>
    </row>
    <row r="21" spans="1:12" s="80" customFormat="1" ht="22.5">
      <c r="A21" s="77" t="s">
        <v>76</v>
      </c>
      <c r="B21" s="74">
        <v>21</v>
      </c>
      <c r="C21" s="75">
        <v>12014</v>
      </c>
      <c r="D21" s="74">
        <v>107</v>
      </c>
      <c r="E21" s="76">
        <v>1137685.58</v>
      </c>
      <c r="F21" s="76">
        <v>1137.68558</v>
      </c>
      <c r="G21" s="77">
        <v>0.5036602193585542</v>
      </c>
      <c r="H21" s="76">
        <v>1144493.7</v>
      </c>
      <c r="I21" s="76">
        <v>1144.4937</v>
      </c>
      <c r="J21" s="77">
        <v>0.5113750610331226</v>
      </c>
      <c r="K21" s="78">
        <f t="shared" si="0"/>
        <v>-6.808119999999917</v>
      </c>
      <c r="L21" s="79">
        <f>K21*100/I21</f>
        <v>-0.5948586698205431</v>
      </c>
    </row>
    <row r="22" spans="1:12" s="80" customFormat="1" ht="22.5">
      <c r="A22" s="77" t="s">
        <v>77</v>
      </c>
      <c r="B22" s="74">
        <v>1</v>
      </c>
      <c r="C22" s="75">
        <v>7421</v>
      </c>
      <c r="D22" s="74">
        <v>1</v>
      </c>
      <c r="E22" s="76">
        <v>59682</v>
      </c>
      <c r="F22" s="76">
        <v>59.682</v>
      </c>
      <c r="G22" s="77">
        <v>0.02642157880893351</v>
      </c>
      <c r="H22" s="76">
        <v>53819</v>
      </c>
      <c r="I22" s="76">
        <v>53.819</v>
      </c>
      <c r="J22" s="77">
        <v>0.024047047537038978</v>
      </c>
      <c r="K22" s="78">
        <f t="shared" si="0"/>
        <v>5.8629999999999995</v>
      </c>
      <c r="L22" s="79">
        <f>K22*100/I22</f>
        <v>10.893922220777048</v>
      </c>
    </row>
    <row r="23" spans="1:12" s="80" customFormat="1" ht="22.5">
      <c r="A23" s="77" t="s">
        <v>78</v>
      </c>
      <c r="B23" s="74">
        <v>0</v>
      </c>
      <c r="C23" s="75">
        <v>0</v>
      </c>
      <c r="D23" s="74">
        <v>0</v>
      </c>
      <c r="E23" s="76">
        <v>0</v>
      </c>
      <c r="F23" s="76">
        <v>0</v>
      </c>
      <c r="G23" s="77">
        <v>0</v>
      </c>
      <c r="H23" s="76">
        <v>0</v>
      </c>
      <c r="I23" s="76">
        <v>0</v>
      </c>
      <c r="J23" s="77">
        <v>0</v>
      </c>
      <c r="K23" s="78">
        <f t="shared" si="0"/>
        <v>0</v>
      </c>
      <c r="L23" s="79">
        <v>0</v>
      </c>
    </row>
    <row r="24" spans="1:12" s="80" customFormat="1" ht="24" thickBot="1">
      <c r="A24" s="152" t="s">
        <v>19</v>
      </c>
      <c r="B24" s="137">
        <f>SUM(B6:B23)</f>
        <v>615</v>
      </c>
      <c r="C24" s="138">
        <f>SUM(C6:C23)</f>
        <v>1239862</v>
      </c>
      <c r="D24" s="137">
        <f>SUM(D6:D23)</f>
        <v>4834</v>
      </c>
      <c r="E24" s="139">
        <v>225883549.32</v>
      </c>
      <c r="F24" s="139">
        <f>SUM(F6:F23)</f>
        <v>225883.54932</v>
      </c>
      <c r="G24" s="136">
        <f>SUM(G6:G23)</f>
        <v>100</v>
      </c>
      <c r="H24" s="139">
        <v>223807101.13</v>
      </c>
      <c r="I24" s="139">
        <f>SUM(I6:I23)</f>
        <v>223807.10113</v>
      </c>
      <c r="J24" s="136">
        <v>100</v>
      </c>
      <c r="K24" s="140">
        <f t="shared" si="0"/>
        <v>2076.4481899999955</v>
      </c>
      <c r="L24" s="141">
        <f>K24*100/I24</f>
        <v>0.9277847662187785</v>
      </c>
    </row>
    <row r="25" spans="11:12" ht="21.75">
      <c r="K25" s="82"/>
      <c r="L25" s="82"/>
    </row>
    <row r="26" spans="1:12" s="64" customFormat="1" ht="20.25">
      <c r="A26" s="99" t="s">
        <v>21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1:12" s="64" customFormat="1" ht="20.25">
      <c r="A27" s="1" t="s">
        <v>79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1:12" s="85" customFormat="1" ht="12.7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1:12" s="85" customFormat="1" ht="12.7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s="85" customFormat="1" ht="12.7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</sheetData>
  <mergeCells count="8">
    <mergeCell ref="F4:G4"/>
    <mergeCell ref="I4:J4"/>
    <mergeCell ref="K4:L4"/>
    <mergeCell ref="A1:L1"/>
    <mergeCell ref="A2:L2"/>
    <mergeCell ref="F3:G3"/>
    <mergeCell ref="I3:J3"/>
    <mergeCell ref="K3:L3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="75" zoomScaleNormal="75" workbookViewId="0" topLeftCell="A1">
      <selection activeCell="A1" sqref="A1:L1"/>
    </sheetView>
  </sheetViews>
  <sheetFormatPr defaultColWidth="9.140625" defaultRowHeight="21.75"/>
  <cols>
    <col min="1" max="1" width="55.8515625" style="1" bestFit="1" customWidth="1"/>
    <col min="2" max="2" width="9.28125" style="1" bestFit="1" customWidth="1"/>
    <col min="3" max="3" width="11.00390625" style="1" bestFit="1" customWidth="1"/>
    <col min="4" max="4" width="9.28125" style="1" bestFit="1" customWidth="1"/>
    <col min="5" max="5" width="17.8515625" style="99" hidden="1" customWidth="1"/>
    <col min="6" max="6" width="15.8515625" style="94" bestFit="1" customWidth="1"/>
    <col min="7" max="7" width="11.7109375" style="94" bestFit="1" customWidth="1"/>
    <col min="8" max="8" width="17.8515625" style="95" hidden="1" customWidth="1"/>
    <col min="9" max="9" width="15.8515625" style="94" bestFit="1" customWidth="1"/>
    <col min="10" max="11" width="11.7109375" style="94" bestFit="1" customWidth="1"/>
    <col min="12" max="12" width="10.57421875" style="94" bestFit="1" customWidth="1"/>
    <col min="13" max="16384" width="9.140625" style="1" customWidth="1"/>
  </cols>
  <sheetData>
    <row r="1" spans="1:12" ht="26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27" thickBot="1">
      <c r="A2" s="216" t="s">
        <v>80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21">
      <c r="A3" s="87"/>
      <c r="B3" s="100" t="s">
        <v>1</v>
      </c>
      <c r="C3" s="102" t="s">
        <v>1</v>
      </c>
      <c r="D3" s="100" t="s">
        <v>1</v>
      </c>
      <c r="E3" s="102" t="s">
        <v>2</v>
      </c>
      <c r="F3" s="233" t="s">
        <v>2</v>
      </c>
      <c r="G3" s="204"/>
      <c r="H3" s="88" t="s">
        <v>2</v>
      </c>
      <c r="I3" s="205" t="s">
        <v>2</v>
      </c>
      <c r="J3" s="206"/>
      <c r="K3" s="233" t="s">
        <v>2</v>
      </c>
      <c r="L3" s="204"/>
    </row>
    <row r="4" spans="1:12" ht="21">
      <c r="A4" s="89" t="s">
        <v>3</v>
      </c>
      <c r="B4" s="9" t="s">
        <v>4</v>
      </c>
      <c r="C4" s="103" t="s">
        <v>5</v>
      </c>
      <c r="D4" s="9" t="s">
        <v>6</v>
      </c>
      <c r="E4" s="105" t="s">
        <v>81</v>
      </c>
      <c r="F4" s="228" t="s">
        <v>81</v>
      </c>
      <c r="G4" s="229"/>
      <c r="H4" s="86" t="s">
        <v>61</v>
      </c>
      <c r="I4" s="228" t="s">
        <v>62</v>
      </c>
      <c r="J4" s="230"/>
      <c r="K4" s="231" t="s">
        <v>22</v>
      </c>
      <c r="L4" s="232"/>
    </row>
    <row r="5" spans="1:12" ht="21.75" thickBot="1">
      <c r="A5" s="90"/>
      <c r="B5" s="6" t="s">
        <v>7</v>
      </c>
      <c r="C5" s="104" t="s">
        <v>8</v>
      </c>
      <c r="D5" s="6" t="s">
        <v>8</v>
      </c>
      <c r="E5" s="106"/>
      <c r="F5" s="110" t="s">
        <v>9</v>
      </c>
      <c r="G5" s="91" t="s">
        <v>10</v>
      </c>
      <c r="H5" s="92"/>
      <c r="I5" s="107" t="s">
        <v>9</v>
      </c>
      <c r="J5" s="91" t="s">
        <v>10</v>
      </c>
      <c r="K5" s="109" t="s">
        <v>9</v>
      </c>
      <c r="L5" s="91" t="s">
        <v>10</v>
      </c>
    </row>
    <row r="6" spans="1:12" ht="20.25">
      <c r="A6" s="93" t="s">
        <v>64</v>
      </c>
      <c r="B6" s="101">
        <v>93</v>
      </c>
      <c r="C6" s="94">
        <v>150498</v>
      </c>
      <c r="D6" s="101">
        <v>687</v>
      </c>
      <c r="E6" s="95">
        <v>32151171.36</v>
      </c>
      <c r="F6" s="96">
        <v>32151.17136</v>
      </c>
      <c r="G6" s="108">
        <f>F6*100/$F$24</f>
        <v>14.183673019341404</v>
      </c>
      <c r="H6" s="97">
        <v>32137781.23</v>
      </c>
      <c r="I6" s="98">
        <v>32137.78123</v>
      </c>
      <c r="J6" s="108">
        <f>I6*100/$I$24</f>
        <v>14.227588209388246</v>
      </c>
      <c r="K6" s="133">
        <f aca="true" t="shared" si="0" ref="K6:K23">F6-I6</f>
        <v>13.390129999999772</v>
      </c>
      <c r="L6" s="134">
        <f aca="true" t="shared" si="1" ref="L6:L22">K6*100/I6</f>
        <v>0.041664761808448504</v>
      </c>
    </row>
    <row r="7" spans="1:12" ht="20.25">
      <c r="A7" s="93" t="s">
        <v>65</v>
      </c>
      <c r="B7" s="101">
        <v>28</v>
      </c>
      <c r="C7" s="94">
        <v>60503</v>
      </c>
      <c r="D7" s="101">
        <v>91</v>
      </c>
      <c r="E7" s="95">
        <v>31111371.35</v>
      </c>
      <c r="F7" s="96">
        <v>31111.37135</v>
      </c>
      <c r="G7" s="108">
        <f aca="true" t="shared" si="2" ref="G7:G23">F7*100/$F$24</f>
        <v>13.724959301504784</v>
      </c>
      <c r="H7" s="97">
        <v>31312386.96</v>
      </c>
      <c r="I7" s="98">
        <v>31312.38696</v>
      </c>
      <c r="J7" s="108">
        <f aca="true" t="shared" si="3" ref="J7:J23">I7*100/$I$24</f>
        <v>13.862181223140345</v>
      </c>
      <c r="K7" s="133">
        <f t="shared" si="0"/>
        <v>-201.01560999999856</v>
      </c>
      <c r="L7" s="134">
        <f t="shared" si="1"/>
        <v>-0.6419683375042149</v>
      </c>
    </row>
    <row r="8" spans="1:12" ht="20.25">
      <c r="A8" s="93" t="s">
        <v>66</v>
      </c>
      <c r="B8" s="101">
        <v>64</v>
      </c>
      <c r="C8" s="94">
        <v>207442</v>
      </c>
      <c r="D8" s="101">
        <v>1114</v>
      </c>
      <c r="E8" s="95">
        <v>28945304.82</v>
      </c>
      <c r="F8" s="96">
        <v>28945.30482</v>
      </c>
      <c r="G8" s="108">
        <f t="shared" si="2"/>
        <v>12.769386670708434</v>
      </c>
      <c r="H8" s="97">
        <v>29038222.59</v>
      </c>
      <c r="I8" s="98">
        <v>29038.22259</v>
      </c>
      <c r="J8" s="108">
        <f t="shared" si="3"/>
        <v>12.855395037583165</v>
      </c>
      <c r="K8" s="133">
        <f t="shared" si="0"/>
        <v>-92.91777000000002</v>
      </c>
      <c r="L8" s="134">
        <f t="shared" si="1"/>
        <v>-0.3199843575549918</v>
      </c>
    </row>
    <row r="9" spans="1:12" ht="20.25">
      <c r="A9" s="93" t="s">
        <v>67</v>
      </c>
      <c r="B9" s="101">
        <v>39</v>
      </c>
      <c r="C9" s="94">
        <v>93443</v>
      </c>
      <c r="D9" s="101">
        <v>301</v>
      </c>
      <c r="E9" s="95">
        <v>25637537.4</v>
      </c>
      <c r="F9" s="96">
        <v>25637.537399999997</v>
      </c>
      <c r="G9" s="108">
        <f t="shared" si="2"/>
        <v>11.31014616640506</v>
      </c>
      <c r="H9" s="97">
        <v>25344281.49</v>
      </c>
      <c r="I9" s="98">
        <v>25344.281489999998</v>
      </c>
      <c r="J9" s="108">
        <f t="shared" si="3"/>
        <v>11.22006519124409</v>
      </c>
      <c r="K9" s="133">
        <f t="shared" si="0"/>
        <v>293.25590999999986</v>
      </c>
      <c r="L9" s="134">
        <f t="shared" si="1"/>
        <v>1.157089066090545</v>
      </c>
    </row>
    <row r="10" spans="1:12" ht="20.25">
      <c r="A10" s="93" t="s">
        <v>68</v>
      </c>
      <c r="B10" s="101">
        <v>44</v>
      </c>
      <c r="C10" s="94">
        <v>68498</v>
      </c>
      <c r="D10" s="101">
        <v>544</v>
      </c>
      <c r="E10" s="95">
        <v>24763449.9</v>
      </c>
      <c r="F10" s="96">
        <v>24763.4499</v>
      </c>
      <c r="G10" s="108">
        <f t="shared" si="2"/>
        <v>10.924537469556212</v>
      </c>
      <c r="H10" s="97">
        <v>24677887.33</v>
      </c>
      <c r="I10" s="98">
        <v>24677.887329999998</v>
      </c>
      <c r="J10" s="108">
        <f t="shared" si="3"/>
        <v>10.92504850587408</v>
      </c>
      <c r="K10" s="133">
        <f t="shared" si="0"/>
        <v>85.56257000000187</v>
      </c>
      <c r="L10" s="134">
        <f t="shared" si="1"/>
        <v>0.34671756482163124</v>
      </c>
    </row>
    <row r="11" spans="1:12" ht="20.25">
      <c r="A11" s="93" t="s">
        <v>69</v>
      </c>
      <c r="B11" s="101">
        <v>47</v>
      </c>
      <c r="C11" s="94">
        <v>109694</v>
      </c>
      <c r="D11" s="101">
        <v>417</v>
      </c>
      <c r="E11" s="95">
        <v>24030088.33</v>
      </c>
      <c r="F11" s="96">
        <v>24030.08833</v>
      </c>
      <c r="G11" s="108">
        <f t="shared" si="2"/>
        <v>10.601010821106572</v>
      </c>
      <c r="H11" s="97">
        <v>24033685.53</v>
      </c>
      <c r="I11" s="98">
        <v>24033.685530000002</v>
      </c>
      <c r="J11" s="108">
        <f t="shared" si="3"/>
        <v>10.639856511176236</v>
      </c>
      <c r="K11" s="133">
        <f t="shared" si="0"/>
        <v>-3.597200000003795</v>
      </c>
      <c r="L11" s="134">
        <f t="shared" si="1"/>
        <v>-0.014967325737509534</v>
      </c>
    </row>
    <row r="12" spans="1:12" ht="20.25">
      <c r="A12" s="93" t="s">
        <v>70</v>
      </c>
      <c r="B12" s="101">
        <v>40</v>
      </c>
      <c r="C12" s="94">
        <v>98315</v>
      </c>
      <c r="D12" s="101">
        <v>343</v>
      </c>
      <c r="E12" s="95">
        <v>14487976.35</v>
      </c>
      <c r="F12" s="96">
        <v>14487.976349999999</v>
      </c>
      <c r="G12" s="108">
        <f t="shared" si="2"/>
        <v>6.3914535790758</v>
      </c>
      <c r="H12" s="97">
        <v>14298831.29</v>
      </c>
      <c r="I12" s="98">
        <v>14298.831289999998</v>
      </c>
      <c r="J12" s="108">
        <f t="shared" si="3"/>
        <v>6.330178241419178</v>
      </c>
      <c r="K12" s="133">
        <f t="shared" si="0"/>
        <v>189.14506000000074</v>
      </c>
      <c r="L12" s="134">
        <f t="shared" si="1"/>
        <v>1.322800837102546</v>
      </c>
    </row>
    <row r="13" spans="1:12" ht="20.25">
      <c r="A13" s="93" t="s">
        <v>15</v>
      </c>
      <c r="B13" s="101">
        <v>99</v>
      </c>
      <c r="C13" s="94">
        <v>86579</v>
      </c>
      <c r="D13" s="101">
        <v>262</v>
      </c>
      <c r="E13" s="95">
        <v>10855006.6</v>
      </c>
      <c r="F13" s="96">
        <v>10855.006599999999</v>
      </c>
      <c r="G13" s="108">
        <f t="shared" si="2"/>
        <v>4.788748208058845</v>
      </c>
      <c r="H13" s="97">
        <v>10747940.42</v>
      </c>
      <c r="I13" s="98">
        <v>10747.94042</v>
      </c>
      <c r="J13" s="108">
        <f t="shared" si="3"/>
        <v>4.758177588565263</v>
      </c>
      <c r="K13" s="133">
        <f t="shared" si="0"/>
        <v>107.06617999999798</v>
      </c>
      <c r="L13" s="134">
        <f t="shared" si="1"/>
        <v>0.9961553173551922</v>
      </c>
    </row>
    <row r="14" spans="1:12" ht="20.25">
      <c r="A14" s="93" t="s">
        <v>16</v>
      </c>
      <c r="B14" s="101">
        <v>31</v>
      </c>
      <c r="C14" s="94">
        <v>87872</v>
      </c>
      <c r="D14" s="101">
        <v>405</v>
      </c>
      <c r="E14" s="95">
        <v>10569834.11</v>
      </c>
      <c r="F14" s="96">
        <v>10569.83411</v>
      </c>
      <c r="G14" s="108">
        <f t="shared" si="2"/>
        <v>4.662942734069067</v>
      </c>
      <c r="H14" s="97">
        <v>10491269.5</v>
      </c>
      <c r="I14" s="98">
        <v>10491.2695</v>
      </c>
      <c r="J14" s="108">
        <f t="shared" si="3"/>
        <v>4.644547835193366</v>
      </c>
      <c r="K14" s="133">
        <f t="shared" si="0"/>
        <v>78.56460999999945</v>
      </c>
      <c r="L14" s="134">
        <f t="shared" si="1"/>
        <v>0.7488570377493348</v>
      </c>
    </row>
    <row r="15" spans="1:12" ht="20.25">
      <c r="A15" s="93" t="s">
        <v>71</v>
      </c>
      <c r="B15" s="101">
        <v>11</v>
      </c>
      <c r="C15" s="94">
        <v>15910</v>
      </c>
      <c r="D15" s="101">
        <v>93</v>
      </c>
      <c r="E15" s="95">
        <v>6386987.9</v>
      </c>
      <c r="F15" s="96">
        <v>6386.9879</v>
      </c>
      <c r="G15" s="108">
        <f t="shared" si="2"/>
        <v>2.817656219667202</v>
      </c>
      <c r="H15" s="97">
        <v>6313895.71</v>
      </c>
      <c r="I15" s="98">
        <v>6313.89571</v>
      </c>
      <c r="J15" s="108">
        <f>I15*100/$I$24</f>
        <v>2.7951994419280894</v>
      </c>
      <c r="K15" s="133">
        <f t="shared" si="0"/>
        <v>73.0921900000003</v>
      </c>
      <c r="L15" s="134">
        <f t="shared" si="1"/>
        <v>1.1576401219968884</v>
      </c>
    </row>
    <row r="16" spans="1:12" ht="20.25">
      <c r="A16" s="93" t="s">
        <v>17</v>
      </c>
      <c r="B16" s="101">
        <v>3</v>
      </c>
      <c r="C16" s="94">
        <v>9949</v>
      </c>
      <c r="D16" s="101">
        <v>13</v>
      </c>
      <c r="E16" s="95">
        <v>4411978.9</v>
      </c>
      <c r="F16" s="96">
        <v>4411.9789</v>
      </c>
      <c r="G16" s="108">
        <f t="shared" si="2"/>
        <v>1.9463697103020128</v>
      </c>
      <c r="H16" s="97">
        <v>4387808.43</v>
      </c>
      <c r="I16" s="98">
        <v>4387.80843</v>
      </c>
      <c r="J16" s="108">
        <f t="shared" si="3"/>
        <v>1.9425090685926716</v>
      </c>
      <c r="K16" s="133">
        <f t="shared" si="0"/>
        <v>24.170470000000023</v>
      </c>
      <c r="L16" s="134">
        <f t="shared" si="1"/>
        <v>0.550855179427239</v>
      </c>
    </row>
    <row r="17" spans="1:12" ht="20.25">
      <c r="A17" s="93" t="s">
        <v>82</v>
      </c>
      <c r="B17" s="101">
        <v>2</v>
      </c>
      <c r="C17" s="94">
        <v>1176</v>
      </c>
      <c r="D17" s="101">
        <v>2</v>
      </c>
      <c r="E17" s="95">
        <v>3499220.71</v>
      </c>
      <c r="F17" s="96">
        <v>3499.22071</v>
      </c>
      <c r="G17" s="108">
        <f t="shared" si="2"/>
        <v>1.5437012175206692</v>
      </c>
      <c r="H17" s="97">
        <v>3379410.85</v>
      </c>
      <c r="I17" s="98">
        <v>3379.41085</v>
      </c>
      <c r="J17" s="108">
        <f t="shared" si="3"/>
        <v>1.4960854210824035</v>
      </c>
      <c r="K17" s="133">
        <f t="shared" si="0"/>
        <v>119.80985999999984</v>
      </c>
      <c r="L17" s="134">
        <f t="shared" si="1"/>
        <v>3.545288374747327</v>
      </c>
    </row>
    <row r="18" spans="1:12" ht="20.25">
      <c r="A18" s="93" t="s">
        <v>83</v>
      </c>
      <c r="B18" s="101">
        <v>34</v>
      </c>
      <c r="C18" s="94">
        <v>26026</v>
      </c>
      <c r="D18" s="101">
        <v>197</v>
      </c>
      <c r="E18" s="95">
        <v>3188064.91</v>
      </c>
      <c r="F18" s="96">
        <v>3188.06491</v>
      </c>
      <c r="G18" s="108">
        <f t="shared" si="2"/>
        <v>1.4064330578055828</v>
      </c>
      <c r="H18" s="97">
        <v>3451240.52</v>
      </c>
      <c r="I18" s="98">
        <v>3451.24052</v>
      </c>
      <c r="J18" s="108">
        <f t="shared" si="3"/>
        <v>1.5278848461473253</v>
      </c>
      <c r="K18" s="133">
        <f t="shared" si="0"/>
        <v>-263.1756099999998</v>
      </c>
      <c r="L18" s="134">
        <f t="shared" si="1"/>
        <v>-7.625536628782969</v>
      </c>
    </row>
    <row r="19" spans="1:12" ht="20.25">
      <c r="A19" s="93" t="s">
        <v>74</v>
      </c>
      <c r="B19" s="101">
        <v>45</v>
      </c>
      <c r="C19" s="94">
        <v>31899</v>
      </c>
      <c r="D19" s="101">
        <v>238</v>
      </c>
      <c r="E19" s="95">
        <v>2751774.31</v>
      </c>
      <c r="F19" s="96">
        <v>2751.7743100000002</v>
      </c>
      <c r="G19" s="108">
        <f t="shared" si="2"/>
        <v>1.213960965808613</v>
      </c>
      <c r="H19" s="97">
        <v>2715876.26</v>
      </c>
      <c r="I19" s="98">
        <v>2715.87626</v>
      </c>
      <c r="J19" s="108">
        <f t="shared" si="3"/>
        <v>1.2023346844760834</v>
      </c>
      <c r="K19" s="133">
        <f t="shared" si="0"/>
        <v>35.89805000000024</v>
      </c>
      <c r="L19" s="134">
        <f t="shared" si="1"/>
        <v>1.3217851832469067</v>
      </c>
    </row>
    <row r="20" spans="1:12" ht="20.25">
      <c r="A20" s="93" t="s">
        <v>75</v>
      </c>
      <c r="B20" s="101">
        <v>10</v>
      </c>
      <c r="C20" s="94">
        <v>156536</v>
      </c>
      <c r="D20" s="101">
        <v>52</v>
      </c>
      <c r="E20" s="95">
        <v>2673026.84</v>
      </c>
      <c r="F20" s="96">
        <v>2673.02684</v>
      </c>
      <c r="G20" s="108">
        <f t="shared" si="2"/>
        <v>1.179221069303007</v>
      </c>
      <c r="H20" s="97">
        <v>2355663.63</v>
      </c>
      <c r="I20" s="98">
        <v>2355.66363</v>
      </c>
      <c r="J20" s="108">
        <f t="shared" si="3"/>
        <v>1.042866396021973</v>
      </c>
      <c r="K20" s="133">
        <f t="shared" si="0"/>
        <v>317.36321</v>
      </c>
      <c r="L20" s="134">
        <f t="shared" si="1"/>
        <v>13.472348342025384</v>
      </c>
    </row>
    <row r="21" spans="1:12" ht="20.25">
      <c r="A21" s="93" t="s">
        <v>76</v>
      </c>
      <c r="B21" s="101">
        <v>21</v>
      </c>
      <c r="C21" s="94">
        <v>12070</v>
      </c>
      <c r="D21" s="101">
        <v>108</v>
      </c>
      <c r="E21" s="95">
        <v>1148755.66</v>
      </c>
      <c r="F21" s="96">
        <v>1148.7556599999998</v>
      </c>
      <c r="G21" s="108">
        <f t="shared" si="2"/>
        <v>0.5067801256171005</v>
      </c>
      <c r="H21" s="97">
        <v>1137685.58</v>
      </c>
      <c r="I21" s="98">
        <v>1137.68558</v>
      </c>
      <c r="J21" s="108">
        <f>I21*100/$I$24</f>
        <v>0.5036602193585542</v>
      </c>
      <c r="K21" s="133">
        <f t="shared" si="0"/>
        <v>11.070079999999734</v>
      </c>
      <c r="L21" s="134">
        <f t="shared" si="1"/>
        <v>0.9730350981507327</v>
      </c>
    </row>
    <row r="22" spans="1:12" ht="20.25">
      <c r="A22" s="93" t="s">
        <v>77</v>
      </c>
      <c r="B22" s="101">
        <v>1</v>
      </c>
      <c r="C22" s="94">
        <v>7350</v>
      </c>
      <c r="D22" s="101">
        <v>1</v>
      </c>
      <c r="E22" s="95">
        <v>65781</v>
      </c>
      <c r="F22" s="96">
        <v>65.781</v>
      </c>
      <c r="G22" s="108">
        <f t="shared" si="2"/>
        <v>0.02901966414965781</v>
      </c>
      <c r="H22" s="97">
        <v>59682</v>
      </c>
      <c r="I22" s="98">
        <v>59.682</v>
      </c>
      <c r="J22" s="108">
        <f t="shared" si="3"/>
        <v>0.02642157880893351</v>
      </c>
      <c r="K22" s="133">
        <f t="shared" si="0"/>
        <v>6.099000000000004</v>
      </c>
      <c r="L22" s="134">
        <f t="shared" si="1"/>
        <v>10.21916155624812</v>
      </c>
    </row>
    <row r="23" spans="1:12" ht="20.25">
      <c r="A23" s="93" t="s">
        <v>78</v>
      </c>
      <c r="B23" s="101">
        <v>0</v>
      </c>
      <c r="C23" s="94">
        <v>0</v>
      </c>
      <c r="D23" s="101">
        <v>0</v>
      </c>
      <c r="E23" s="95"/>
      <c r="F23" s="96">
        <v>0</v>
      </c>
      <c r="G23" s="108">
        <f t="shared" si="2"/>
        <v>0</v>
      </c>
      <c r="H23" s="97">
        <v>0</v>
      </c>
      <c r="I23" s="98">
        <v>0</v>
      </c>
      <c r="J23" s="108">
        <f t="shared" si="3"/>
        <v>0</v>
      </c>
      <c r="K23" s="133">
        <f t="shared" si="0"/>
        <v>0</v>
      </c>
      <c r="L23" s="134">
        <v>0</v>
      </c>
    </row>
    <row r="24" spans="1:12" ht="21">
      <c r="A24" s="151" t="s">
        <v>19</v>
      </c>
      <c r="B24" s="142">
        <v>612</v>
      </c>
      <c r="C24" s="143">
        <v>1223760</v>
      </c>
      <c r="D24" s="142">
        <v>4868</v>
      </c>
      <c r="E24" s="144">
        <v>226677330.45000002</v>
      </c>
      <c r="F24" s="145">
        <v>226677.33044999995</v>
      </c>
      <c r="G24" s="146">
        <v>100</v>
      </c>
      <c r="H24" s="147">
        <v>225883549.32</v>
      </c>
      <c r="I24" s="148">
        <v>225883.54932</v>
      </c>
      <c r="J24" s="146">
        <v>100</v>
      </c>
      <c r="K24" s="149">
        <f>SUM(K6:K23)</f>
        <v>793.7811299999977</v>
      </c>
      <c r="L24" s="150">
        <f>K24*100/I24</f>
        <v>0.3514116598528742</v>
      </c>
    </row>
    <row r="26" ht="21">
      <c r="A26" s="8" t="s">
        <v>20</v>
      </c>
    </row>
    <row r="27" ht="21">
      <c r="A27" s="8" t="s">
        <v>21</v>
      </c>
    </row>
    <row r="28" ht="21">
      <c r="A28" s="8" t="s">
        <v>84</v>
      </c>
    </row>
  </sheetData>
  <mergeCells count="8">
    <mergeCell ref="F4:G4"/>
    <mergeCell ref="I4:J4"/>
    <mergeCell ref="K4:L4"/>
    <mergeCell ref="A1:L1"/>
    <mergeCell ref="A2:L2"/>
    <mergeCell ref="F3:G3"/>
    <mergeCell ref="I3:J3"/>
    <mergeCell ref="K3:L3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selection activeCell="A1" sqref="A1:M1"/>
    </sheetView>
  </sheetViews>
  <sheetFormatPr defaultColWidth="9.140625" defaultRowHeight="21.75"/>
  <cols>
    <col min="1" max="1" width="4.00390625" style="111" customWidth="1"/>
    <col min="2" max="2" width="50.8515625" style="1" customWidth="1"/>
    <col min="3" max="3" width="8.8515625" style="1" customWidth="1"/>
    <col min="4" max="4" width="13.8515625" style="1" customWidth="1"/>
    <col min="5" max="5" width="9.421875" style="1" customWidth="1"/>
    <col min="6" max="6" width="24.28125" style="1" hidden="1" customWidth="1"/>
    <col min="7" max="7" width="15.28125" style="99" customWidth="1"/>
    <col min="8" max="8" width="10.140625" style="1" customWidth="1"/>
    <col min="9" max="9" width="19.8515625" style="1" hidden="1" customWidth="1"/>
    <col min="10" max="10" width="15.28125" style="99" customWidth="1"/>
    <col min="11" max="11" width="8.8515625" style="1" customWidth="1"/>
    <col min="12" max="12" width="14.421875" style="1" customWidth="1"/>
    <col min="13" max="13" width="11.7109375" style="1" customWidth="1"/>
    <col min="14" max="16384" width="9.140625" style="1" customWidth="1"/>
  </cols>
  <sheetData>
    <row r="1" spans="1:13" ht="26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24" customHeight="1">
      <c r="A2" s="216" t="s">
        <v>85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ht="21" thickBot="1"/>
    <row r="4" spans="1:13" ht="21.75" customHeight="1">
      <c r="A4" s="207"/>
      <c r="B4" s="208"/>
      <c r="C4" s="3" t="s">
        <v>1</v>
      </c>
      <c r="D4" s="3" t="s">
        <v>1</v>
      </c>
      <c r="E4" s="3" t="s">
        <v>1</v>
      </c>
      <c r="F4" s="12" t="s">
        <v>2</v>
      </c>
      <c r="G4" s="217" t="s">
        <v>2</v>
      </c>
      <c r="H4" s="218"/>
      <c r="I4" s="102" t="s">
        <v>2</v>
      </c>
      <c r="J4" s="205" t="s">
        <v>2</v>
      </c>
      <c r="K4" s="209"/>
      <c r="L4" s="217" t="s">
        <v>2</v>
      </c>
      <c r="M4" s="219"/>
    </row>
    <row r="5" spans="1:13" ht="21.75" customHeight="1">
      <c r="A5" s="234" t="s">
        <v>3</v>
      </c>
      <c r="B5" s="235"/>
      <c r="C5" s="9" t="s">
        <v>4</v>
      </c>
      <c r="D5" s="9" t="s">
        <v>5</v>
      </c>
      <c r="E5" s="9" t="s">
        <v>6</v>
      </c>
      <c r="F5" s="16" t="s">
        <v>86</v>
      </c>
      <c r="G5" s="212" t="s">
        <v>86</v>
      </c>
      <c r="H5" s="213"/>
      <c r="I5" s="105" t="s">
        <v>81</v>
      </c>
      <c r="J5" s="228" t="s">
        <v>81</v>
      </c>
      <c r="K5" s="229"/>
      <c r="L5" s="214" t="s">
        <v>22</v>
      </c>
      <c r="M5" s="215"/>
    </row>
    <row r="6" spans="1:13" ht="22.5" customHeight="1" thickBot="1">
      <c r="A6" s="210"/>
      <c r="B6" s="211"/>
      <c r="C6" s="6" t="s">
        <v>7</v>
      </c>
      <c r="D6" s="7" t="s">
        <v>8</v>
      </c>
      <c r="E6" s="6" t="s">
        <v>8</v>
      </c>
      <c r="F6" s="6"/>
      <c r="G6" s="72" t="s">
        <v>9</v>
      </c>
      <c r="H6" s="10" t="s">
        <v>10</v>
      </c>
      <c r="I6" s="106"/>
      <c r="J6" s="110" t="s">
        <v>9</v>
      </c>
      <c r="K6" s="91" t="s">
        <v>10</v>
      </c>
      <c r="L6" s="10" t="s">
        <v>9</v>
      </c>
      <c r="M6" s="11" t="s">
        <v>10</v>
      </c>
    </row>
    <row r="7" spans="1:13" s="19" customFormat="1" ht="21">
      <c r="A7" s="112" t="s">
        <v>87</v>
      </c>
      <c r="B7" s="113" t="s">
        <v>88</v>
      </c>
      <c r="C7" s="13">
        <v>92</v>
      </c>
      <c r="D7" s="13">
        <v>149699</v>
      </c>
      <c r="E7" s="13">
        <v>694</v>
      </c>
      <c r="F7" s="114">
        <v>32827567.58</v>
      </c>
      <c r="G7" s="115">
        <f aca="true" t="shared" si="0" ref="G7:G25">F7/1000</f>
        <v>32827.567579999995</v>
      </c>
      <c r="H7" s="18">
        <f aca="true" t="shared" si="1" ref="H7:H15">G7*100/$G$26</f>
        <v>14.31744721244317</v>
      </c>
      <c r="I7" s="116">
        <v>32151171.36</v>
      </c>
      <c r="J7" s="117">
        <v>32151.17136</v>
      </c>
      <c r="K7" s="117">
        <f aca="true" t="shared" si="2" ref="K7:K25">J7*100/$J$26</f>
        <v>14.183673019341402</v>
      </c>
      <c r="L7" s="31">
        <f>G7-J7</f>
        <v>676.3962199999951</v>
      </c>
      <c r="M7" s="32">
        <f>L7*100/J7</f>
        <v>2.103799617209328</v>
      </c>
    </row>
    <row r="8" spans="1:13" s="19" customFormat="1" ht="21">
      <c r="A8" s="118" t="s">
        <v>89</v>
      </c>
      <c r="B8" s="119" t="s">
        <v>90</v>
      </c>
      <c r="C8" s="15">
        <v>28</v>
      </c>
      <c r="D8" s="15">
        <v>59897</v>
      </c>
      <c r="E8" s="15">
        <v>92</v>
      </c>
      <c r="F8" s="40">
        <v>31315774.06</v>
      </c>
      <c r="G8" s="120">
        <f t="shared" si="0"/>
        <v>31315.77406</v>
      </c>
      <c r="H8" s="21">
        <f t="shared" si="1"/>
        <v>13.658092118101647</v>
      </c>
      <c r="I8" s="121">
        <v>31111371.35</v>
      </c>
      <c r="J8" s="122">
        <v>31111.37135</v>
      </c>
      <c r="K8" s="122">
        <f t="shared" si="2"/>
        <v>13.724959301504782</v>
      </c>
      <c r="L8" s="33">
        <f>G8-J8</f>
        <v>204.40270999999848</v>
      </c>
      <c r="M8" s="34">
        <f>L8*100/J8</f>
        <v>0.6570032149997094</v>
      </c>
    </row>
    <row r="9" spans="1:13" s="19" customFormat="1" ht="21">
      <c r="A9" s="118" t="s">
        <v>91</v>
      </c>
      <c r="B9" s="119" t="s">
        <v>92</v>
      </c>
      <c r="C9" s="15">
        <v>62</v>
      </c>
      <c r="D9" s="15">
        <v>207243</v>
      </c>
      <c r="E9" s="15">
        <v>1143</v>
      </c>
      <c r="F9" s="40">
        <v>29627582.03</v>
      </c>
      <c r="G9" s="120">
        <f t="shared" si="0"/>
        <v>29627.58203</v>
      </c>
      <c r="H9" s="21">
        <f t="shared" si="1"/>
        <v>12.921802406258422</v>
      </c>
      <c r="I9" s="121">
        <v>28945304.82</v>
      </c>
      <c r="J9" s="122">
        <v>28945.30482</v>
      </c>
      <c r="K9" s="122">
        <f t="shared" si="2"/>
        <v>12.769386670708432</v>
      </c>
      <c r="L9" s="33">
        <f>G9-J9</f>
        <v>682.2772100000002</v>
      </c>
      <c r="M9" s="34">
        <f>L9*100/J9</f>
        <v>2.3571256694058893</v>
      </c>
    </row>
    <row r="10" spans="1:13" s="19" customFormat="1" ht="21">
      <c r="A10" s="118" t="s">
        <v>93</v>
      </c>
      <c r="B10" s="119" t="s">
        <v>94</v>
      </c>
      <c r="C10" s="15">
        <v>39</v>
      </c>
      <c r="D10" s="15">
        <v>96350</v>
      </c>
      <c r="E10" s="15">
        <v>301</v>
      </c>
      <c r="F10" s="40">
        <v>25675441.83</v>
      </c>
      <c r="G10" s="120">
        <f t="shared" si="0"/>
        <v>25675.44183</v>
      </c>
      <c r="H10" s="21">
        <f t="shared" si="1"/>
        <v>11.198112140393325</v>
      </c>
      <c r="I10" s="121">
        <v>25637537.4</v>
      </c>
      <c r="J10" s="122">
        <v>25637.537399999997</v>
      </c>
      <c r="K10" s="122">
        <f t="shared" si="2"/>
        <v>11.310146166405058</v>
      </c>
      <c r="L10" s="33">
        <f aca="true" t="shared" si="3" ref="L10:L25">G10-J10</f>
        <v>37.90443000000232</v>
      </c>
      <c r="M10" s="34">
        <f aca="true" t="shared" si="4" ref="M10:M23">L10*100/J10</f>
        <v>0.1478473903659808</v>
      </c>
    </row>
    <row r="11" spans="1:13" s="19" customFormat="1" ht="21">
      <c r="A11" s="118" t="s">
        <v>95</v>
      </c>
      <c r="B11" s="119" t="s">
        <v>96</v>
      </c>
      <c r="C11" s="15">
        <v>43</v>
      </c>
      <c r="D11" s="15">
        <v>68764</v>
      </c>
      <c r="E11" s="15">
        <v>546</v>
      </c>
      <c r="F11" s="40">
        <v>25085675.37</v>
      </c>
      <c r="G11" s="120">
        <f t="shared" si="0"/>
        <v>25085.67537</v>
      </c>
      <c r="H11" s="21">
        <f t="shared" si="1"/>
        <v>10.940890823640514</v>
      </c>
      <c r="I11" s="121">
        <v>24763449.9</v>
      </c>
      <c r="J11" s="122">
        <v>24763.4499</v>
      </c>
      <c r="K11" s="122">
        <f t="shared" si="2"/>
        <v>10.92453746955621</v>
      </c>
      <c r="L11" s="33">
        <f t="shared" si="3"/>
        <v>322.2254700000012</v>
      </c>
      <c r="M11" s="34">
        <f t="shared" si="4"/>
        <v>1.30121397180609</v>
      </c>
    </row>
    <row r="12" spans="1:16" s="19" customFormat="1" ht="21">
      <c r="A12" s="118" t="s">
        <v>97</v>
      </c>
      <c r="B12" s="119" t="s">
        <v>98</v>
      </c>
      <c r="C12" s="15">
        <v>47</v>
      </c>
      <c r="D12" s="15">
        <v>108898</v>
      </c>
      <c r="E12" s="15">
        <v>417</v>
      </c>
      <c r="F12" s="40">
        <v>24238234.33</v>
      </c>
      <c r="G12" s="120">
        <f t="shared" si="0"/>
        <v>24238.23433</v>
      </c>
      <c r="H12" s="21">
        <f t="shared" si="1"/>
        <v>10.571287065266104</v>
      </c>
      <c r="I12" s="121">
        <v>24030088.33</v>
      </c>
      <c r="J12" s="122">
        <v>24030.08833</v>
      </c>
      <c r="K12" s="122">
        <f t="shared" si="2"/>
        <v>10.60101082110657</v>
      </c>
      <c r="L12" s="33">
        <f>G12-J12</f>
        <v>208.14600000000064</v>
      </c>
      <c r="M12" s="34">
        <f t="shared" si="4"/>
        <v>0.8661890757186437</v>
      </c>
      <c r="P12" s="22" t="s">
        <v>24</v>
      </c>
    </row>
    <row r="13" spans="1:13" s="19" customFormat="1" ht="21">
      <c r="A13" s="118" t="s">
        <v>99</v>
      </c>
      <c r="B13" s="119" t="s">
        <v>100</v>
      </c>
      <c r="C13" s="15">
        <v>40</v>
      </c>
      <c r="D13" s="15">
        <v>99236</v>
      </c>
      <c r="E13" s="15">
        <v>358</v>
      </c>
      <c r="F13" s="42">
        <v>14427569.64</v>
      </c>
      <c r="G13" s="120">
        <f t="shared" si="0"/>
        <v>14427.56964</v>
      </c>
      <c r="H13" s="21">
        <f t="shared" si="1"/>
        <v>6.292454237468292</v>
      </c>
      <c r="I13" s="121">
        <v>14487976.35</v>
      </c>
      <c r="J13" s="122">
        <v>14487.976349999999</v>
      </c>
      <c r="K13" s="122">
        <f t="shared" si="2"/>
        <v>6.391453579075799</v>
      </c>
      <c r="L13" s="33">
        <f>G13-J13</f>
        <v>-60.40670999999929</v>
      </c>
      <c r="M13" s="34">
        <f t="shared" si="4"/>
        <v>-0.4169437369353471</v>
      </c>
    </row>
    <row r="14" spans="1:13" s="19" customFormat="1" ht="21">
      <c r="A14" s="118" t="s">
        <v>101</v>
      </c>
      <c r="B14" s="119" t="s">
        <v>102</v>
      </c>
      <c r="C14" s="15">
        <v>99</v>
      </c>
      <c r="D14" s="15">
        <v>86588</v>
      </c>
      <c r="E14" s="15">
        <v>265</v>
      </c>
      <c r="F14" s="40">
        <v>11069226.66</v>
      </c>
      <c r="G14" s="120">
        <f t="shared" si="0"/>
        <v>11069.22666</v>
      </c>
      <c r="H14" s="21">
        <f t="shared" si="1"/>
        <v>4.827743267937814</v>
      </c>
      <c r="I14" s="121">
        <v>10855006.6</v>
      </c>
      <c r="J14" s="122">
        <v>10855.006599999999</v>
      </c>
      <c r="K14" s="122">
        <f t="shared" si="2"/>
        <v>4.788748208058844</v>
      </c>
      <c r="L14" s="33">
        <f>G14-J14</f>
        <v>214.22006000000147</v>
      </c>
      <c r="M14" s="34">
        <f t="shared" si="4"/>
        <v>1.9734678005631199</v>
      </c>
    </row>
    <row r="15" spans="1:13" s="19" customFormat="1" ht="21">
      <c r="A15" s="118" t="s">
        <v>103</v>
      </c>
      <c r="B15" s="119" t="s">
        <v>104</v>
      </c>
      <c r="C15" s="15">
        <v>31</v>
      </c>
      <c r="D15" s="15">
        <v>88757</v>
      </c>
      <c r="E15" s="15">
        <v>411</v>
      </c>
      <c r="F15" s="40">
        <v>10822689.78</v>
      </c>
      <c r="G15" s="120">
        <f t="shared" si="0"/>
        <v>10822.689779999999</v>
      </c>
      <c r="H15" s="21">
        <f t="shared" si="1"/>
        <v>4.720218433613173</v>
      </c>
      <c r="I15" s="121">
        <v>10569834.11</v>
      </c>
      <c r="J15" s="122">
        <v>10569.83411</v>
      </c>
      <c r="K15" s="122">
        <f t="shared" si="2"/>
        <v>4.662942734069066</v>
      </c>
      <c r="L15" s="33">
        <f t="shared" si="3"/>
        <v>252.855669999999</v>
      </c>
      <c r="M15" s="34">
        <f t="shared" si="4"/>
        <v>2.3922387746916023</v>
      </c>
    </row>
    <row r="16" spans="1:13" s="19" customFormat="1" ht="21">
      <c r="A16" s="118" t="s">
        <v>105</v>
      </c>
      <c r="B16" s="119" t="s">
        <v>106</v>
      </c>
      <c r="C16" s="15">
        <v>11</v>
      </c>
      <c r="D16" s="15">
        <v>16048</v>
      </c>
      <c r="E16" s="15">
        <v>94</v>
      </c>
      <c r="F16" s="40">
        <v>6265676.08</v>
      </c>
      <c r="G16" s="120">
        <f t="shared" si="0"/>
        <v>6265.67608</v>
      </c>
      <c r="H16" s="21">
        <f aca="true" t="shared" si="5" ref="H16:H25">G16*100/$G$26</f>
        <v>2.7327180518949636</v>
      </c>
      <c r="I16" s="121">
        <v>6386987.9</v>
      </c>
      <c r="J16" s="122">
        <v>6386.9879</v>
      </c>
      <c r="K16" s="122">
        <f t="shared" si="2"/>
        <v>2.8176562196672017</v>
      </c>
      <c r="L16" s="33">
        <f t="shared" si="3"/>
        <v>-121.3118199999999</v>
      </c>
      <c r="M16" s="34">
        <f t="shared" si="4"/>
        <v>-1.8993588511417079</v>
      </c>
    </row>
    <row r="17" spans="1:13" s="19" customFormat="1" ht="21">
      <c r="A17" s="118" t="s">
        <v>107</v>
      </c>
      <c r="B17" s="119" t="s">
        <v>108</v>
      </c>
      <c r="C17" s="15">
        <v>3</v>
      </c>
      <c r="D17" s="15">
        <v>9907</v>
      </c>
      <c r="E17" s="15">
        <v>13</v>
      </c>
      <c r="F17" s="40">
        <v>4445210.48</v>
      </c>
      <c r="G17" s="120">
        <f t="shared" si="0"/>
        <v>4445.210480000001</v>
      </c>
      <c r="H17" s="21">
        <f>G17*100/$G$26</f>
        <v>1.9387384167437964</v>
      </c>
      <c r="I17" s="121">
        <v>4411978.9</v>
      </c>
      <c r="J17" s="122">
        <v>4411.9789</v>
      </c>
      <c r="K17" s="122">
        <f t="shared" si="2"/>
        <v>1.9463697103020126</v>
      </c>
      <c r="L17" s="33">
        <f t="shared" si="3"/>
        <v>33.23158000000058</v>
      </c>
      <c r="M17" s="34">
        <f t="shared" si="4"/>
        <v>0.7532125776938909</v>
      </c>
    </row>
    <row r="18" spans="1:13" s="19" customFormat="1" ht="21">
      <c r="A18" s="118" t="s">
        <v>109</v>
      </c>
      <c r="B18" s="119" t="s">
        <v>110</v>
      </c>
      <c r="C18" s="15">
        <v>2</v>
      </c>
      <c r="D18" s="15">
        <v>1171</v>
      </c>
      <c r="E18" s="15">
        <v>2</v>
      </c>
      <c r="F18" s="40">
        <v>3507568.93</v>
      </c>
      <c r="G18" s="120">
        <f t="shared" si="0"/>
        <v>3507.5689300000004</v>
      </c>
      <c r="H18" s="21">
        <f t="shared" si="5"/>
        <v>1.5297945203188517</v>
      </c>
      <c r="I18" s="121">
        <v>3499220.71</v>
      </c>
      <c r="J18" s="122">
        <v>3499.22071</v>
      </c>
      <c r="K18" s="122">
        <f t="shared" si="2"/>
        <v>1.543701217520669</v>
      </c>
      <c r="L18" s="33">
        <f t="shared" si="3"/>
        <v>8.34822000000031</v>
      </c>
      <c r="M18" s="34">
        <f t="shared" si="4"/>
        <v>0.23857369088331415</v>
      </c>
    </row>
    <row r="19" spans="1:13" s="19" customFormat="1" ht="21">
      <c r="A19" s="118" t="s">
        <v>111</v>
      </c>
      <c r="B19" s="119" t="s">
        <v>112</v>
      </c>
      <c r="C19" s="15">
        <v>34</v>
      </c>
      <c r="D19" s="15">
        <v>26101</v>
      </c>
      <c r="E19" s="15">
        <v>191</v>
      </c>
      <c r="F19" s="40">
        <v>3187011.75</v>
      </c>
      <c r="G19" s="120">
        <f t="shared" si="0"/>
        <v>3187.01175</v>
      </c>
      <c r="H19" s="21">
        <f>G19*100/$G$26</f>
        <v>1.389986400450238</v>
      </c>
      <c r="I19" s="121">
        <v>3188064.91</v>
      </c>
      <c r="J19" s="122">
        <v>3188.06491</v>
      </c>
      <c r="K19" s="122">
        <f t="shared" si="2"/>
        <v>1.4064330578055826</v>
      </c>
      <c r="L19" s="33">
        <f t="shared" si="3"/>
        <v>-1.0531599999999344</v>
      </c>
      <c r="M19" s="34">
        <f t="shared" si="4"/>
        <v>-0.0330344591384099</v>
      </c>
    </row>
    <row r="20" spans="1:13" s="19" customFormat="1" ht="21">
      <c r="A20" s="118" t="s">
        <v>113</v>
      </c>
      <c r="B20" s="119" t="s">
        <v>114</v>
      </c>
      <c r="C20" s="15">
        <v>45</v>
      </c>
      <c r="D20" s="15">
        <v>32069</v>
      </c>
      <c r="E20" s="15">
        <v>243</v>
      </c>
      <c r="F20" s="40">
        <v>2804954.76</v>
      </c>
      <c r="G20" s="120">
        <f t="shared" si="0"/>
        <v>2804.9547599999996</v>
      </c>
      <c r="H20" s="21">
        <f t="shared" si="5"/>
        <v>1.223355693708428</v>
      </c>
      <c r="I20" s="121">
        <v>2751774.31</v>
      </c>
      <c r="J20" s="122">
        <v>2751.7743100000002</v>
      </c>
      <c r="K20" s="122">
        <f t="shared" si="2"/>
        <v>1.2139609658086128</v>
      </c>
      <c r="L20" s="33">
        <f t="shared" si="3"/>
        <v>53.18044999999938</v>
      </c>
      <c r="M20" s="34">
        <f t="shared" si="4"/>
        <v>1.9325876328861933</v>
      </c>
    </row>
    <row r="21" spans="1:13" s="19" customFormat="1" ht="21">
      <c r="A21" s="118" t="s">
        <v>115</v>
      </c>
      <c r="B21" s="119" t="s">
        <v>116</v>
      </c>
      <c r="C21" s="15">
        <v>10</v>
      </c>
      <c r="D21" s="15">
        <v>158276</v>
      </c>
      <c r="E21" s="15">
        <v>52</v>
      </c>
      <c r="F21" s="40">
        <v>2733155.82</v>
      </c>
      <c r="G21" s="120">
        <f t="shared" si="0"/>
        <v>2733.15582</v>
      </c>
      <c r="H21" s="21">
        <f t="shared" si="5"/>
        <v>1.1920412342726439</v>
      </c>
      <c r="I21" s="121">
        <v>2673026.84</v>
      </c>
      <c r="J21" s="122">
        <v>2673.02684</v>
      </c>
      <c r="K21" s="122">
        <f t="shared" si="2"/>
        <v>1.1792210693030067</v>
      </c>
      <c r="L21" s="33">
        <f t="shared" si="3"/>
        <v>60.128979999999956</v>
      </c>
      <c r="M21" s="34">
        <f t="shared" si="4"/>
        <v>2.2494716139849893</v>
      </c>
    </row>
    <row r="22" spans="1:13" s="19" customFormat="1" ht="21">
      <c r="A22" s="118" t="s">
        <v>117</v>
      </c>
      <c r="B22" s="119" t="s">
        <v>118</v>
      </c>
      <c r="C22" s="15">
        <v>21</v>
      </c>
      <c r="D22" s="15">
        <v>12389</v>
      </c>
      <c r="E22" s="15">
        <v>114</v>
      </c>
      <c r="F22" s="40">
        <v>1177229.04</v>
      </c>
      <c r="G22" s="120">
        <f t="shared" si="0"/>
        <v>1177.22904</v>
      </c>
      <c r="H22" s="21">
        <f t="shared" si="5"/>
        <v>0.5134378170444741</v>
      </c>
      <c r="I22" s="121">
        <v>1148755.66</v>
      </c>
      <c r="J22" s="122">
        <v>1148.7556599999998</v>
      </c>
      <c r="K22" s="122">
        <f t="shared" si="2"/>
        <v>0.5067801256171004</v>
      </c>
      <c r="L22" s="33">
        <f t="shared" si="3"/>
        <v>28.473380000000134</v>
      </c>
      <c r="M22" s="34">
        <f t="shared" si="4"/>
        <v>2.4786280487183965</v>
      </c>
    </row>
    <row r="23" spans="1:13" s="19" customFormat="1" ht="21">
      <c r="A23" s="118" t="s">
        <v>119</v>
      </c>
      <c r="B23" s="119" t="s">
        <v>120</v>
      </c>
      <c r="C23" s="15">
        <v>1</v>
      </c>
      <c r="D23" s="15">
        <v>7226</v>
      </c>
      <c r="E23" s="15">
        <v>1</v>
      </c>
      <c r="F23" s="40">
        <v>73096</v>
      </c>
      <c r="G23" s="120">
        <f t="shared" si="0"/>
        <v>73.096</v>
      </c>
      <c r="H23" s="21">
        <f t="shared" si="5"/>
        <v>0.03188016044412469</v>
      </c>
      <c r="I23" s="121">
        <v>65781</v>
      </c>
      <c r="J23" s="122">
        <v>65.781</v>
      </c>
      <c r="K23" s="122">
        <f t="shared" si="2"/>
        <v>0.029019664149657808</v>
      </c>
      <c r="L23" s="33">
        <f t="shared" si="3"/>
        <v>7.314999999999998</v>
      </c>
      <c r="M23" s="34">
        <f t="shared" si="4"/>
        <v>11.120232285918421</v>
      </c>
    </row>
    <row r="24" spans="1:13" s="19" customFormat="1" ht="21">
      <c r="A24" s="118" t="s">
        <v>121</v>
      </c>
      <c r="B24" s="119" t="s">
        <v>122</v>
      </c>
      <c r="C24" s="15">
        <v>0</v>
      </c>
      <c r="D24" s="15">
        <v>0</v>
      </c>
      <c r="E24" s="15">
        <v>0</v>
      </c>
      <c r="F24" s="40">
        <v>0</v>
      </c>
      <c r="G24" s="120">
        <f t="shared" si="0"/>
        <v>0</v>
      </c>
      <c r="H24" s="21">
        <f t="shared" si="5"/>
        <v>0</v>
      </c>
      <c r="I24" s="123">
        <v>0</v>
      </c>
      <c r="J24" s="122">
        <v>0</v>
      </c>
      <c r="K24" s="122">
        <f t="shared" si="2"/>
        <v>0</v>
      </c>
      <c r="L24" s="33">
        <f t="shared" si="3"/>
        <v>0</v>
      </c>
      <c r="M24" s="34">
        <v>0</v>
      </c>
    </row>
    <row r="25" spans="1:13" s="129" customFormat="1" ht="21">
      <c r="A25" s="124" t="s">
        <v>123</v>
      </c>
      <c r="B25" s="125" t="s">
        <v>124</v>
      </c>
      <c r="C25" s="24">
        <v>0</v>
      </c>
      <c r="D25" s="24">
        <v>0</v>
      </c>
      <c r="E25" s="24">
        <v>0</v>
      </c>
      <c r="F25" s="43">
        <v>0</v>
      </c>
      <c r="G25" s="126">
        <f t="shared" si="0"/>
        <v>0</v>
      </c>
      <c r="H25" s="25">
        <f t="shared" si="5"/>
        <v>0</v>
      </c>
      <c r="I25" s="127">
        <v>0</v>
      </c>
      <c r="J25" s="128">
        <v>0</v>
      </c>
      <c r="K25" s="128">
        <f t="shared" si="2"/>
        <v>0</v>
      </c>
      <c r="L25" s="37">
        <f t="shared" si="3"/>
        <v>0</v>
      </c>
      <c r="M25" s="38">
        <v>0</v>
      </c>
    </row>
    <row r="26" spans="1:13" s="19" customFormat="1" ht="24" thickBot="1">
      <c r="A26" s="130"/>
      <c r="B26" s="131" t="s">
        <v>19</v>
      </c>
      <c r="C26" s="29">
        <f aca="true" t="shared" si="6" ref="C26:K26">SUM(C7:C25)</f>
        <v>608</v>
      </c>
      <c r="D26" s="29">
        <f t="shared" si="6"/>
        <v>1228619</v>
      </c>
      <c r="E26" s="29">
        <f t="shared" si="6"/>
        <v>4937</v>
      </c>
      <c r="F26" s="30">
        <f t="shared" si="6"/>
        <v>229283664.13999996</v>
      </c>
      <c r="G26" s="63">
        <f t="shared" si="6"/>
        <v>229283.66414000004</v>
      </c>
      <c r="H26" s="59">
        <f t="shared" si="6"/>
        <v>99.99999999999999</v>
      </c>
      <c r="I26" s="132">
        <f t="shared" si="6"/>
        <v>226677330.45000005</v>
      </c>
      <c r="J26" s="63">
        <f t="shared" si="6"/>
        <v>226677.33044999998</v>
      </c>
      <c r="K26" s="59">
        <f t="shared" si="6"/>
        <v>100</v>
      </c>
      <c r="L26" s="39">
        <f>SUM(L7:L25)</f>
        <v>2606.33369</v>
      </c>
      <c r="M26" s="135">
        <f>L26*100/J26</f>
        <v>1.1497990049670626</v>
      </c>
    </row>
    <row r="27" ht="6" customHeight="1"/>
    <row r="28" ht="21">
      <c r="B28" s="8" t="s">
        <v>20</v>
      </c>
    </row>
    <row r="29" ht="21">
      <c r="B29" s="8" t="s">
        <v>21</v>
      </c>
    </row>
    <row r="30" ht="21">
      <c r="B30" s="8" t="s">
        <v>125</v>
      </c>
    </row>
  </sheetData>
  <mergeCells count="11">
    <mergeCell ref="A6:B6"/>
    <mergeCell ref="A5:B5"/>
    <mergeCell ref="G5:H5"/>
    <mergeCell ref="J5:K5"/>
    <mergeCell ref="L5:M5"/>
    <mergeCell ref="A1:M1"/>
    <mergeCell ref="A2:M2"/>
    <mergeCell ref="A4:B4"/>
    <mergeCell ref="G4:H4"/>
    <mergeCell ref="J4:K4"/>
    <mergeCell ref="L4:M4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selection activeCell="A1" sqref="A1:M1"/>
    </sheetView>
  </sheetViews>
  <sheetFormatPr defaultColWidth="9.140625" defaultRowHeight="21.75"/>
  <cols>
    <col min="1" max="1" width="4.00390625" style="111" customWidth="1"/>
    <col min="2" max="2" width="50.8515625" style="1" customWidth="1"/>
    <col min="3" max="3" width="8.8515625" style="1" customWidth="1"/>
    <col min="4" max="4" width="13.8515625" style="1" customWidth="1"/>
    <col min="5" max="5" width="9.421875" style="1" customWidth="1"/>
    <col min="6" max="6" width="24.28125" style="1" hidden="1" customWidth="1"/>
    <col min="7" max="7" width="15.28125" style="99" customWidth="1"/>
    <col min="8" max="8" width="10.140625" style="1" customWidth="1"/>
    <col min="9" max="9" width="19.8515625" style="1" hidden="1" customWidth="1"/>
    <col min="10" max="10" width="15.28125" style="99" customWidth="1"/>
    <col min="11" max="11" width="8.8515625" style="1" customWidth="1"/>
    <col min="12" max="12" width="14.421875" style="1" customWidth="1"/>
    <col min="13" max="13" width="11.7109375" style="1" customWidth="1"/>
    <col min="14" max="16384" width="9.140625" style="1" customWidth="1"/>
  </cols>
  <sheetData>
    <row r="1" spans="1:13" ht="26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24" customHeight="1">
      <c r="A2" s="216" t="s">
        <v>126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ht="21" thickBot="1"/>
    <row r="4" spans="1:13" ht="21.75" customHeight="1">
      <c r="A4" s="207"/>
      <c r="B4" s="208"/>
      <c r="C4" s="3" t="s">
        <v>1</v>
      </c>
      <c r="D4" s="3" t="s">
        <v>1</v>
      </c>
      <c r="E4" s="3" t="s">
        <v>1</v>
      </c>
      <c r="F4" s="12" t="s">
        <v>2</v>
      </c>
      <c r="G4" s="217" t="s">
        <v>2</v>
      </c>
      <c r="H4" s="218"/>
      <c r="I4" s="12" t="s">
        <v>2</v>
      </c>
      <c r="J4" s="217" t="s">
        <v>2</v>
      </c>
      <c r="K4" s="218"/>
      <c r="L4" s="217" t="s">
        <v>2</v>
      </c>
      <c r="M4" s="219"/>
    </row>
    <row r="5" spans="1:13" ht="21.75" customHeight="1">
      <c r="A5" s="234" t="s">
        <v>3</v>
      </c>
      <c r="B5" s="235"/>
      <c r="C5" s="9" t="s">
        <v>4</v>
      </c>
      <c r="D5" s="9" t="s">
        <v>5</v>
      </c>
      <c r="E5" s="9" t="s">
        <v>6</v>
      </c>
      <c r="F5" s="16" t="s">
        <v>127</v>
      </c>
      <c r="G5" s="212" t="s">
        <v>127</v>
      </c>
      <c r="H5" s="213"/>
      <c r="I5" s="16" t="s">
        <v>86</v>
      </c>
      <c r="J5" s="212" t="s">
        <v>86</v>
      </c>
      <c r="K5" s="213"/>
      <c r="L5" s="214" t="s">
        <v>22</v>
      </c>
      <c r="M5" s="215"/>
    </row>
    <row r="6" spans="1:13" ht="22.5" customHeight="1" thickBot="1">
      <c r="A6" s="210"/>
      <c r="B6" s="211"/>
      <c r="C6" s="6" t="s">
        <v>7</v>
      </c>
      <c r="D6" s="7" t="s">
        <v>8</v>
      </c>
      <c r="E6" s="6" t="s">
        <v>8</v>
      </c>
      <c r="F6" s="6"/>
      <c r="G6" s="72" t="s">
        <v>9</v>
      </c>
      <c r="H6" s="10" t="s">
        <v>10</v>
      </c>
      <c r="I6" s="6"/>
      <c r="J6" s="72" t="s">
        <v>9</v>
      </c>
      <c r="K6" s="10" t="s">
        <v>10</v>
      </c>
      <c r="L6" s="10" t="s">
        <v>9</v>
      </c>
      <c r="M6" s="11" t="s">
        <v>10</v>
      </c>
    </row>
    <row r="7" spans="1:13" s="19" customFormat="1" ht="21">
      <c r="A7" s="112" t="s">
        <v>87</v>
      </c>
      <c r="B7" s="113" t="s">
        <v>88</v>
      </c>
      <c r="C7" s="13">
        <v>92</v>
      </c>
      <c r="D7" s="13">
        <v>150471</v>
      </c>
      <c r="E7" s="13">
        <v>709</v>
      </c>
      <c r="F7" s="114">
        <v>33400568.44</v>
      </c>
      <c r="G7" s="115">
        <f aca="true" t="shared" si="0" ref="G7:G25">F7/1000</f>
        <v>33400.56844</v>
      </c>
      <c r="H7" s="18">
        <f>G7*100/$G$26</f>
        <v>14.37897550545468</v>
      </c>
      <c r="I7" s="114">
        <v>32827567.58</v>
      </c>
      <c r="J7" s="115">
        <f aca="true" t="shared" si="1" ref="J7:J25">I7/1000</f>
        <v>32827.567579999995</v>
      </c>
      <c r="K7" s="18">
        <f aca="true" t="shared" si="2" ref="K7:K23">J7*100/$J$26</f>
        <v>14.31744721244317</v>
      </c>
      <c r="L7" s="31">
        <f>G7-J7</f>
        <v>573.0008600000074</v>
      </c>
      <c r="M7" s="32">
        <f aca="true" t="shared" si="3" ref="M7:M22">L7*100/J7</f>
        <v>1.745486803442314</v>
      </c>
    </row>
    <row r="8" spans="1:13" s="19" customFormat="1" ht="21">
      <c r="A8" s="118" t="s">
        <v>89</v>
      </c>
      <c r="B8" s="119" t="s">
        <v>90</v>
      </c>
      <c r="C8" s="15">
        <v>26</v>
      </c>
      <c r="D8" s="15">
        <v>60667</v>
      </c>
      <c r="E8" s="15">
        <v>92</v>
      </c>
      <c r="F8" s="40">
        <v>31559085.83</v>
      </c>
      <c r="G8" s="120">
        <f t="shared" si="0"/>
        <v>31559.08583</v>
      </c>
      <c r="H8" s="21">
        <f aca="true" t="shared" si="4" ref="H8:H25">G8*100/$G$26</f>
        <v>13.586215544184068</v>
      </c>
      <c r="I8" s="40">
        <v>31315774.06</v>
      </c>
      <c r="J8" s="120">
        <f t="shared" si="1"/>
        <v>31315.77406</v>
      </c>
      <c r="K8" s="21">
        <f t="shared" si="2"/>
        <v>13.658092118101647</v>
      </c>
      <c r="L8" s="33">
        <f>G8-J8</f>
        <v>243.31177000000025</v>
      </c>
      <c r="M8" s="34">
        <f t="shared" si="3"/>
        <v>0.7769623370440176</v>
      </c>
    </row>
    <row r="9" spans="1:13" s="19" customFormat="1" ht="21">
      <c r="A9" s="118" t="s">
        <v>91</v>
      </c>
      <c r="B9" s="119" t="s">
        <v>92</v>
      </c>
      <c r="C9" s="15">
        <v>62</v>
      </c>
      <c r="D9" s="15">
        <v>208728</v>
      </c>
      <c r="E9" s="15">
        <v>1152</v>
      </c>
      <c r="F9" s="40">
        <v>29890488.8</v>
      </c>
      <c r="G9" s="120">
        <f t="shared" si="0"/>
        <v>29890.4888</v>
      </c>
      <c r="H9" s="21">
        <f t="shared" si="4"/>
        <v>12.867882984486936</v>
      </c>
      <c r="I9" s="40">
        <v>29627582.03</v>
      </c>
      <c r="J9" s="120">
        <f t="shared" si="1"/>
        <v>29627.58203</v>
      </c>
      <c r="K9" s="21">
        <f t="shared" si="2"/>
        <v>12.921802406258422</v>
      </c>
      <c r="L9" s="33">
        <f>G9-J9</f>
        <v>262.9067699999978</v>
      </c>
      <c r="M9" s="34">
        <f t="shared" si="3"/>
        <v>0.8873716718893437</v>
      </c>
    </row>
    <row r="10" spans="1:13" s="19" customFormat="1" ht="21">
      <c r="A10" s="118" t="s">
        <v>93</v>
      </c>
      <c r="B10" s="119" t="s">
        <v>94</v>
      </c>
      <c r="C10" s="15">
        <v>39</v>
      </c>
      <c r="D10" s="15">
        <v>98381</v>
      </c>
      <c r="E10" s="15">
        <v>305</v>
      </c>
      <c r="F10" s="40">
        <v>26018865.67</v>
      </c>
      <c r="G10" s="120">
        <f t="shared" si="0"/>
        <v>26018.865670000003</v>
      </c>
      <c r="H10" s="21">
        <f t="shared" si="4"/>
        <v>11.201145657766705</v>
      </c>
      <c r="I10" s="40">
        <v>25675441.83</v>
      </c>
      <c r="J10" s="120">
        <f t="shared" si="1"/>
        <v>25675.44183</v>
      </c>
      <c r="K10" s="21">
        <f t="shared" si="2"/>
        <v>11.198112140393325</v>
      </c>
      <c r="L10" s="33">
        <f aca="true" t="shared" si="5" ref="L10:L25">G10-J10</f>
        <v>343.4238400000031</v>
      </c>
      <c r="M10" s="34">
        <f t="shared" si="3"/>
        <v>1.3375576641440141</v>
      </c>
    </row>
    <row r="11" spans="1:13" s="19" customFormat="1" ht="21">
      <c r="A11" s="118" t="s">
        <v>95</v>
      </c>
      <c r="B11" s="119" t="s">
        <v>96</v>
      </c>
      <c r="C11" s="15">
        <v>43</v>
      </c>
      <c r="D11" s="15">
        <v>69746</v>
      </c>
      <c r="E11" s="15">
        <v>550</v>
      </c>
      <c r="F11" s="40">
        <v>25393269.1</v>
      </c>
      <c r="G11" s="120">
        <f t="shared" si="0"/>
        <v>25393.2691</v>
      </c>
      <c r="H11" s="21">
        <f t="shared" si="4"/>
        <v>10.931825757643278</v>
      </c>
      <c r="I11" s="40">
        <v>25085675.37</v>
      </c>
      <c r="J11" s="120">
        <f t="shared" si="1"/>
        <v>25085.67537</v>
      </c>
      <c r="K11" s="21">
        <f t="shared" si="2"/>
        <v>10.940890823640514</v>
      </c>
      <c r="L11" s="33">
        <f t="shared" si="5"/>
        <v>307.5937300000005</v>
      </c>
      <c r="M11" s="154">
        <f>L11*100/J11</f>
        <v>1.2261728076408591</v>
      </c>
    </row>
    <row r="12" spans="1:16" s="19" customFormat="1" ht="21">
      <c r="A12" s="118" t="s">
        <v>97</v>
      </c>
      <c r="B12" s="119" t="s">
        <v>98</v>
      </c>
      <c r="C12" s="15">
        <v>47</v>
      </c>
      <c r="D12" s="15">
        <v>110896</v>
      </c>
      <c r="E12" s="15">
        <v>417</v>
      </c>
      <c r="F12" s="40">
        <v>24625366.62</v>
      </c>
      <c r="G12" s="120">
        <f t="shared" si="0"/>
        <v>24625.36662</v>
      </c>
      <c r="H12" s="21">
        <f t="shared" si="4"/>
        <v>10.601243032072817</v>
      </c>
      <c r="I12" s="40">
        <v>24238234.33</v>
      </c>
      <c r="J12" s="120">
        <f t="shared" si="1"/>
        <v>24238.23433</v>
      </c>
      <c r="K12" s="21">
        <f t="shared" si="2"/>
        <v>10.571287065266104</v>
      </c>
      <c r="L12" s="33">
        <f t="shared" si="5"/>
        <v>387.1322900000014</v>
      </c>
      <c r="M12" s="34">
        <f t="shared" si="3"/>
        <v>1.5971967459727145</v>
      </c>
      <c r="P12" s="22" t="s">
        <v>24</v>
      </c>
    </row>
    <row r="13" spans="1:13" s="19" customFormat="1" ht="21">
      <c r="A13" s="118" t="s">
        <v>99</v>
      </c>
      <c r="B13" s="119" t="s">
        <v>100</v>
      </c>
      <c r="C13" s="15">
        <v>40</v>
      </c>
      <c r="D13" s="15">
        <v>98987</v>
      </c>
      <c r="E13" s="15">
        <v>356</v>
      </c>
      <c r="F13" s="42">
        <v>14609674.41</v>
      </c>
      <c r="G13" s="120">
        <f t="shared" si="0"/>
        <v>14609.67441</v>
      </c>
      <c r="H13" s="21">
        <f t="shared" si="4"/>
        <v>6.289478302185985</v>
      </c>
      <c r="I13" s="42">
        <v>14427569.64</v>
      </c>
      <c r="J13" s="120">
        <f t="shared" si="1"/>
        <v>14427.56964</v>
      </c>
      <c r="K13" s="21">
        <f t="shared" si="2"/>
        <v>6.292454237468292</v>
      </c>
      <c r="L13" s="33">
        <f t="shared" si="5"/>
        <v>182.10476999999992</v>
      </c>
      <c r="M13" s="34">
        <f t="shared" si="3"/>
        <v>1.2621999029907294</v>
      </c>
    </row>
    <row r="14" spans="1:13" s="19" customFormat="1" ht="21">
      <c r="A14" s="118" t="s">
        <v>101</v>
      </c>
      <c r="B14" s="119" t="s">
        <v>102</v>
      </c>
      <c r="C14" s="15">
        <v>99</v>
      </c>
      <c r="D14" s="15">
        <v>70323</v>
      </c>
      <c r="E14" s="15">
        <v>264</v>
      </c>
      <c r="F14" s="40">
        <v>11276495.52</v>
      </c>
      <c r="G14" s="120">
        <f t="shared" si="0"/>
        <v>11276.49552</v>
      </c>
      <c r="H14" s="21">
        <f t="shared" si="4"/>
        <v>4.854541717178314</v>
      </c>
      <c r="I14" s="40">
        <v>11069226.66</v>
      </c>
      <c r="J14" s="120">
        <f t="shared" si="1"/>
        <v>11069.22666</v>
      </c>
      <c r="K14" s="21">
        <f t="shared" si="2"/>
        <v>4.827743267937814</v>
      </c>
      <c r="L14" s="33">
        <f t="shared" si="5"/>
        <v>207.26886000000013</v>
      </c>
      <c r="M14" s="34">
        <f t="shared" si="3"/>
        <v>1.8724782350784397</v>
      </c>
    </row>
    <row r="15" spans="1:13" s="19" customFormat="1" ht="21">
      <c r="A15" s="118" t="s">
        <v>103</v>
      </c>
      <c r="B15" s="119" t="s">
        <v>104</v>
      </c>
      <c r="C15" s="15">
        <v>30</v>
      </c>
      <c r="D15" s="15">
        <v>87813</v>
      </c>
      <c r="E15" s="15">
        <v>363</v>
      </c>
      <c r="F15" s="40">
        <v>10905361.64</v>
      </c>
      <c r="G15" s="120">
        <f t="shared" si="0"/>
        <v>10905.361640000001</v>
      </c>
      <c r="H15" s="21">
        <f t="shared" si="4"/>
        <v>4.694768239689428</v>
      </c>
      <c r="I15" s="40">
        <v>10822689.78</v>
      </c>
      <c r="J15" s="120">
        <f t="shared" si="1"/>
        <v>10822.689779999999</v>
      </c>
      <c r="K15" s="21">
        <f t="shared" si="2"/>
        <v>4.720218433613173</v>
      </c>
      <c r="L15" s="33">
        <f t="shared" si="5"/>
        <v>82.6718600000022</v>
      </c>
      <c r="M15" s="34">
        <f t="shared" si="3"/>
        <v>0.7638753552076978</v>
      </c>
    </row>
    <row r="16" spans="1:13" s="19" customFormat="1" ht="21">
      <c r="A16" s="118" t="s">
        <v>105</v>
      </c>
      <c r="B16" s="119" t="s">
        <v>106</v>
      </c>
      <c r="C16" s="15">
        <v>11</v>
      </c>
      <c r="D16" s="15">
        <v>16013</v>
      </c>
      <c r="E16" s="15">
        <v>94</v>
      </c>
      <c r="F16" s="40">
        <v>6291065.86</v>
      </c>
      <c r="G16" s="120">
        <f t="shared" si="0"/>
        <v>6291.065860000001</v>
      </c>
      <c r="H16" s="21">
        <f t="shared" si="4"/>
        <v>2.708309652473153</v>
      </c>
      <c r="I16" s="40">
        <v>6265676.08</v>
      </c>
      <c r="J16" s="120">
        <f t="shared" si="1"/>
        <v>6265.67608</v>
      </c>
      <c r="K16" s="21">
        <f t="shared" si="2"/>
        <v>2.7327180518949636</v>
      </c>
      <c r="L16" s="33">
        <f t="shared" si="5"/>
        <v>25.389780000000428</v>
      </c>
      <c r="M16" s="34">
        <f t="shared" si="3"/>
        <v>0.4052201179222215</v>
      </c>
    </row>
    <row r="17" spans="1:13" s="19" customFormat="1" ht="21">
      <c r="A17" s="118" t="s">
        <v>107</v>
      </c>
      <c r="B17" s="119" t="s">
        <v>108</v>
      </c>
      <c r="C17" s="15">
        <v>3</v>
      </c>
      <c r="D17" s="15">
        <v>9954</v>
      </c>
      <c r="E17" s="15">
        <v>13</v>
      </c>
      <c r="F17" s="40">
        <v>4495372.27</v>
      </c>
      <c r="G17" s="120">
        <f t="shared" si="0"/>
        <v>4495.37227</v>
      </c>
      <c r="H17" s="21">
        <f t="shared" si="4"/>
        <v>1.9352619065255101</v>
      </c>
      <c r="I17" s="40">
        <v>4445210.48</v>
      </c>
      <c r="J17" s="120">
        <f t="shared" si="1"/>
        <v>4445.210480000001</v>
      </c>
      <c r="K17" s="21">
        <f t="shared" si="2"/>
        <v>1.9387384167437964</v>
      </c>
      <c r="L17" s="33">
        <f t="shared" si="5"/>
        <v>50.1617899999992</v>
      </c>
      <c r="M17" s="34">
        <f t="shared" si="3"/>
        <v>1.1284457783425184</v>
      </c>
    </row>
    <row r="18" spans="1:13" s="19" customFormat="1" ht="21">
      <c r="A18" s="118" t="s">
        <v>109</v>
      </c>
      <c r="B18" s="119" t="s">
        <v>110</v>
      </c>
      <c r="C18" s="15">
        <v>2</v>
      </c>
      <c r="D18" s="15">
        <v>1204</v>
      </c>
      <c r="E18" s="15">
        <v>4</v>
      </c>
      <c r="F18" s="40">
        <v>3646393.43</v>
      </c>
      <c r="G18" s="120">
        <f t="shared" si="0"/>
        <v>3646.39343</v>
      </c>
      <c r="H18" s="21">
        <f t="shared" si="4"/>
        <v>1.5697757332306308</v>
      </c>
      <c r="I18" s="40">
        <v>3507568.93</v>
      </c>
      <c r="J18" s="120">
        <f t="shared" si="1"/>
        <v>3507.5689300000004</v>
      </c>
      <c r="K18" s="21">
        <f t="shared" si="2"/>
        <v>1.5297945203188517</v>
      </c>
      <c r="L18" s="33">
        <f t="shared" si="5"/>
        <v>138.82449999999972</v>
      </c>
      <c r="M18" s="34">
        <f t="shared" si="3"/>
        <v>3.957855220253639</v>
      </c>
    </row>
    <row r="19" spans="1:13" s="19" customFormat="1" ht="21">
      <c r="A19" s="118" t="s">
        <v>111</v>
      </c>
      <c r="B19" s="119" t="s">
        <v>112</v>
      </c>
      <c r="C19" s="15">
        <v>34</v>
      </c>
      <c r="D19" s="15">
        <v>26131</v>
      </c>
      <c r="E19" s="15">
        <v>191</v>
      </c>
      <c r="F19" s="40">
        <v>3235588.83</v>
      </c>
      <c r="G19" s="120">
        <f t="shared" si="0"/>
        <v>3235.58883</v>
      </c>
      <c r="H19" s="21">
        <f t="shared" si="4"/>
        <v>1.3929239742092474</v>
      </c>
      <c r="I19" s="40">
        <v>3187011.75</v>
      </c>
      <c r="J19" s="120">
        <f t="shared" si="1"/>
        <v>3187.01175</v>
      </c>
      <c r="K19" s="21">
        <f t="shared" si="2"/>
        <v>1.389986400450238</v>
      </c>
      <c r="L19" s="33">
        <f t="shared" si="5"/>
        <v>48.577080000000024</v>
      </c>
      <c r="M19" s="34">
        <f t="shared" si="3"/>
        <v>1.524220298215092</v>
      </c>
    </row>
    <row r="20" spans="1:13" s="19" customFormat="1" ht="21">
      <c r="A20" s="118" t="s">
        <v>113</v>
      </c>
      <c r="B20" s="119" t="s">
        <v>114</v>
      </c>
      <c r="C20" s="15">
        <v>45</v>
      </c>
      <c r="D20" s="15">
        <v>34225</v>
      </c>
      <c r="E20" s="15">
        <v>254</v>
      </c>
      <c r="F20" s="40">
        <v>2892144.64</v>
      </c>
      <c r="G20" s="120">
        <f t="shared" si="0"/>
        <v>2892.14464</v>
      </c>
      <c r="H20" s="21">
        <f t="shared" si="4"/>
        <v>1.2450709337925279</v>
      </c>
      <c r="I20" s="40">
        <v>2804954.76</v>
      </c>
      <c r="J20" s="120">
        <f t="shared" si="1"/>
        <v>2804.9547599999996</v>
      </c>
      <c r="K20" s="21">
        <f t="shared" si="2"/>
        <v>1.223355693708428</v>
      </c>
      <c r="L20" s="33">
        <f t="shared" si="5"/>
        <v>87.18988000000036</v>
      </c>
      <c r="M20" s="34">
        <f t="shared" si="3"/>
        <v>3.1084237522604594</v>
      </c>
    </row>
    <row r="21" spans="1:13" s="19" customFormat="1" ht="21">
      <c r="A21" s="118" t="s">
        <v>115</v>
      </c>
      <c r="B21" s="119" t="s">
        <v>116</v>
      </c>
      <c r="C21" s="15">
        <v>10</v>
      </c>
      <c r="D21" s="15">
        <v>160632</v>
      </c>
      <c r="E21" s="15">
        <v>52</v>
      </c>
      <c r="F21" s="40">
        <v>2769340.77</v>
      </c>
      <c r="G21" s="120">
        <f t="shared" si="0"/>
        <v>2769.34077</v>
      </c>
      <c r="H21" s="21">
        <f t="shared" si="4"/>
        <v>1.192203754544454</v>
      </c>
      <c r="I21" s="40">
        <v>2733155.82</v>
      </c>
      <c r="J21" s="120">
        <f t="shared" si="1"/>
        <v>2733.15582</v>
      </c>
      <c r="K21" s="21">
        <f t="shared" si="2"/>
        <v>1.1920412342726439</v>
      </c>
      <c r="L21" s="33">
        <f t="shared" si="5"/>
        <v>36.184949999999844</v>
      </c>
      <c r="M21" s="34">
        <f t="shared" si="3"/>
        <v>1.3239256150423155</v>
      </c>
    </row>
    <row r="22" spans="1:13" s="19" customFormat="1" ht="21">
      <c r="A22" s="118" t="s">
        <v>117</v>
      </c>
      <c r="B22" s="119" t="s">
        <v>118</v>
      </c>
      <c r="C22" s="15">
        <v>21</v>
      </c>
      <c r="D22" s="15">
        <v>12447</v>
      </c>
      <c r="E22" s="15">
        <v>114</v>
      </c>
      <c r="F22" s="40">
        <v>1200370.9</v>
      </c>
      <c r="G22" s="120">
        <f t="shared" si="0"/>
        <v>1200.3709</v>
      </c>
      <c r="H22" s="21">
        <f t="shared" si="4"/>
        <v>0.5167607790737524</v>
      </c>
      <c r="I22" s="40">
        <v>1177229.04</v>
      </c>
      <c r="J22" s="120">
        <f t="shared" si="1"/>
        <v>1177.22904</v>
      </c>
      <c r="K22" s="21">
        <f t="shared" si="2"/>
        <v>0.5134378170444741</v>
      </c>
      <c r="L22" s="33">
        <f t="shared" si="5"/>
        <v>23.14185999999995</v>
      </c>
      <c r="M22" s="34">
        <f t="shared" si="3"/>
        <v>1.9657907861328288</v>
      </c>
    </row>
    <row r="23" spans="1:13" s="19" customFormat="1" ht="21">
      <c r="A23" s="118" t="s">
        <v>119</v>
      </c>
      <c r="B23" s="119" t="s">
        <v>120</v>
      </c>
      <c r="C23" s="15">
        <v>1</v>
      </c>
      <c r="D23" s="15">
        <v>7133</v>
      </c>
      <c r="E23" s="15">
        <v>1</v>
      </c>
      <c r="F23" s="40">
        <v>78087</v>
      </c>
      <c r="G23" s="120">
        <f t="shared" si="0"/>
        <v>78.087</v>
      </c>
      <c r="H23" s="21">
        <f t="shared" si="4"/>
        <v>0.033616525488523674</v>
      </c>
      <c r="I23" s="40">
        <v>73096</v>
      </c>
      <c r="J23" s="120">
        <f t="shared" si="1"/>
        <v>73.096</v>
      </c>
      <c r="K23" s="21">
        <f t="shared" si="2"/>
        <v>0.03188016044412469</v>
      </c>
      <c r="L23" s="33">
        <f t="shared" si="5"/>
        <v>4.991</v>
      </c>
      <c r="M23" s="34">
        <f>L23*100/J23</f>
        <v>6.828007004487249</v>
      </c>
    </row>
    <row r="24" spans="1:13" s="19" customFormat="1" ht="21">
      <c r="A24" s="118" t="s">
        <v>121</v>
      </c>
      <c r="B24" s="119" t="s">
        <v>122</v>
      </c>
      <c r="C24" s="15">
        <v>0</v>
      </c>
      <c r="D24" s="15">
        <v>0</v>
      </c>
      <c r="E24" s="15">
        <v>0</v>
      </c>
      <c r="F24" s="40">
        <v>0</v>
      </c>
      <c r="G24" s="120">
        <f t="shared" si="0"/>
        <v>0</v>
      </c>
      <c r="H24" s="21">
        <f t="shared" si="4"/>
        <v>0</v>
      </c>
      <c r="I24" s="40">
        <v>0</v>
      </c>
      <c r="J24" s="120">
        <f t="shared" si="1"/>
        <v>0</v>
      </c>
      <c r="K24" s="21">
        <f>J24*100/$G$26</f>
        <v>0</v>
      </c>
      <c r="L24" s="33">
        <f t="shared" si="5"/>
        <v>0</v>
      </c>
      <c r="M24" s="34">
        <v>0</v>
      </c>
    </row>
    <row r="25" spans="1:13" s="129" customFormat="1" ht="21">
      <c r="A25" s="124" t="s">
        <v>123</v>
      </c>
      <c r="B25" s="125" t="s">
        <v>124</v>
      </c>
      <c r="C25" s="24">
        <v>0</v>
      </c>
      <c r="D25" s="24">
        <v>0</v>
      </c>
      <c r="E25" s="24">
        <v>0</v>
      </c>
      <c r="F25" s="43">
        <v>0</v>
      </c>
      <c r="G25" s="126">
        <f t="shared" si="0"/>
        <v>0</v>
      </c>
      <c r="H25" s="25">
        <f t="shared" si="4"/>
        <v>0</v>
      </c>
      <c r="I25" s="43">
        <v>0</v>
      </c>
      <c r="J25" s="126">
        <f t="shared" si="1"/>
        <v>0</v>
      </c>
      <c r="K25" s="25">
        <f>J25*100/$G$26</f>
        <v>0</v>
      </c>
      <c r="L25" s="37">
        <f t="shared" si="5"/>
        <v>0</v>
      </c>
      <c r="M25" s="38">
        <v>0</v>
      </c>
    </row>
    <row r="26" spans="1:13" s="19" customFormat="1" ht="24" thickBot="1">
      <c r="A26" s="130"/>
      <c r="B26" s="131" t="s">
        <v>19</v>
      </c>
      <c r="C26" s="29">
        <f aca="true" t="shared" si="6" ref="C26:L26">SUM(C7:C25)</f>
        <v>605</v>
      </c>
      <c r="D26" s="29">
        <f t="shared" si="6"/>
        <v>1223751</v>
      </c>
      <c r="E26" s="29">
        <f t="shared" si="6"/>
        <v>4931</v>
      </c>
      <c r="F26" s="30">
        <f>SUM(F7:F25)</f>
        <v>232287539.73000008</v>
      </c>
      <c r="G26" s="63">
        <f>SUM(G7:G25)</f>
        <v>232287.53973</v>
      </c>
      <c r="H26" s="59">
        <f>SUM(H7:H25)</f>
        <v>100.00000000000001</v>
      </c>
      <c r="I26" s="30">
        <f t="shared" si="6"/>
        <v>229283664.13999996</v>
      </c>
      <c r="J26" s="63">
        <f t="shared" si="6"/>
        <v>229283.66414000004</v>
      </c>
      <c r="K26" s="59">
        <f>SUM(K7:K25)</f>
        <v>99.99999999999999</v>
      </c>
      <c r="L26" s="39">
        <f t="shared" si="6"/>
        <v>3003.8755900000124</v>
      </c>
      <c r="M26" s="153">
        <f>L26*100/J26</f>
        <v>1.3101132177327093</v>
      </c>
    </row>
    <row r="27" ht="6" customHeight="1"/>
    <row r="28" ht="21">
      <c r="B28" s="8" t="s">
        <v>20</v>
      </c>
    </row>
    <row r="29" ht="21">
      <c r="B29" s="8" t="s">
        <v>21</v>
      </c>
    </row>
    <row r="30" ht="21">
      <c r="B30" s="8" t="s">
        <v>128</v>
      </c>
    </row>
  </sheetData>
  <mergeCells count="11">
    <mergeCell ref="L5:M5"/>
    <mergeCell ref="A1:M1"/>
    <mergeCell ref="A2:M2"/>
    <mergeCell ref="A4:B4"/>
    <mergeCell ref="G4:H4"/>
    <mergeCell ref="J4:K4"/>
    <mergeCell ref="L4:M4"/>
    <mergeCell ref="A6:B6"/>
    <mergeCell ref="A5:B5"/>
    <mergeCell ref="G5:H5"/>
    <mergeCell ref="J5:K5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landscape" paperSize="9" scale="93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selection activeCell="A1" sqref="A1:M1"/>
    </sheetView>
  </sheetViews>
  <sheetFormatPr defaultColWidth="9.140625" defaultRowHeight="21.75"/>
  <cols>
    <col min="1" max="1" width="4.00390625" style="111" customWidth="1"/>
    <col min="2" max="2" width="50.8515625" style="1" customWidth="1"/>
    <col min="3" max="3" width="8.8515625" style="1" customWidth="1"/>
    <col min="4" max="4" width="13.7109375" style="1" customWidth="1"/>
    <col min="5" max="5" width="10.7109375" style="1" customWidth="1"/>
    <col min="6" max="6" width="20.00390625" style="1" hidden="1" customWidth="1"/>
    <col min="7" max="7" width="15.421875" style="99" customWidth="1"/>
    <col min="8" max="8" width="10.8515625" style="1" customWidth="1"/>
    <col min="9" max="9" width="19.8515625" style="1" hidden="1" customWidth="1"/>
    <col min="10" max="10" width="15.421875" style="99" customWidth="1"/>
    <col min="11" max="11" width="10.8515625" style="1" customWidth="1"/>
    <col min="12" max="12" width="14.421875" style="1" customWidth="1"/>
    <col min="13" max="13" width="11.7109375" style="1" customWidth="1"/>
    <col min="14" max="16384" width="9.140625" style="1" customWidth="1"/>
  </cols>
  <sheetData>
    <row r="1" spans="1:13" ht="26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24" customHeight="1">
      <c r="A2" s="216" t="s">
        <v>132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ht="21" thickBot="1"/>
    <row r="4" spans="1:13" ht="21.75" customHeight="1">
      <c r="A4" s="207"/>
      <c r="B4" s="208"/>
      <c r="C4" s="3" t="s">
        <v>1</v>
      </c>
      <c r="D4" s="3" t="s">
        <v>1</v>
      </c>
      <c r="E4" s="3" t="s">
        <v>1</v>
      </c>
      <c r="F4" s="12" t="s">
        <v>2</v>
      </c>
      <c r="G4" s="217" t="s">
        <v>2</v>
      </c>
      <c r="H4" s="236"/>
      <c r="I4" s="12" t="s">
        <v>2</v>
      </c>
      <c r="J4" s="217" t="s">
        <v>2</v>
      </c>
      <c r="K4" s="218"/>
      <c r="L4" s="217" t="s">
        <v>2</v>
      </c>
      <c r="M4" s="219"/>
    </row>
    <row r="5" spans="1:13" ht="21.75" customHeight="1">
      <c r="A5" s="234" t="s">
        <v>3</v>
      </c>
      <c r="B5" s="235"/>
      <c r="C5" s="9" t="s">
        <v>4</v>
      </c>
      <c r="D5" s="9" t="s">
        <v>5</v>
      </c>
      <c r="E5" s="9" t="s">
        <v>6</v>
      </c>
      <c r="F5" s="16" t="s">
        <v>130</v>
      </c>
      <c r="G5" s="212" t="s">
        <v>130</v>
      </c>
      <c r="H5" s="213"/>
      <c r="I5" s="16" t="s">
        <v>127</v>
      </c>
      <c r="J5" s="212" t="s">
        <v>127</v>
      </c>
      <c r="K5" s="213"/>
      <c r="L5" s="214" t="s">
        <v>22</v>
      </c>
      <c r="M5" s="215"/>
    </row>
    <row r="6" spans="1:13" ht="22.5" customHeight="1" thickBot="1">
      <c r="A6" s="210"/>
      <c r="B6" s="211"/>
      <c r="C6" s="6" t="s">
        <v>7</v>
      </c>
      <c r="D6" s="7" t="s">
        <v>8</v>
      </c>
      <c r="E6" s="6" t="s">
        <v>8</v>
      </c>
      <c r="F6" s="6"/>
      <c r="G6" s="72" t="s">
        <v>9</v>
      </c>
      <c r="H6" s="10" t="s">
        <v>10</v>
      </c>
      <c r="I6" s="6"/>
      <c r="J6" s="72" t="s">
        <v>9</v>
      </c>
      <c r="K6" s="10" t="s">
        <v>10</v>
      </c>
      <c r="L6" s="10" t="s">
        <v>9</v>
      </c>
      <c r="M6" s="11" t="s">
        <v>10</v>
      </c>
    </row>
    <row r="7" spans="1:13" s="19" customFormat="1" ht="21">
      <c r="A7" s="112" t="s">
        <v>87</v>
      </c>
      <c r="B7" s="113" t="s">
        <v>88</v>
      </c>
      <c r="C7" s="13">
        <v>92</v>
      </c>
      <c r="D7" s="13">
        <v>151384</v>
      </c>
      <c r="E7" s="13">
        <v>715</v>
      </c>
      <c r="F7" s="155">
        <v>33394456.96</v>
      </c>
      <c r="G7" s="115">
        <v>33394.45696</v>
      </c>
      <c r="H7" s="18">
        <v>14.343602357128628</v>
      </c>
      <c r="I7" s="114">
        <v>33400568.44</v>
      </c>
      <c r="J7" s="115">
        <v>33400.56844</v>
      </c>
      <c r="K7" s="18">
        <v>14.37897550545468</v>
      </c>
      <c r="L7" s="31">
        <v>-6.111479999999574</v>
      </c>
      <c r="M7" s="32">
        <v>-0.018297532902705214</v>
      </c>
    </row>
    <row r="8" spans="1:13" s="19" customFormat="1" ht="21">
      <c r="A8" s="118" t="s">
        <v>89</v>
      </c>
      <c r="B8" s="119" t="s">
        <v>90</v>
      </c>
      <c r="C8" s="15">
        <v>26</v>
      </c>
      <c r="D8" s="15">
        <v>60880</v>
      </c>
      <c r="E8" s="15">
        <v>97</v>
      </c>
      <c r="F8" s="156">
        <v>31602150.29</v>
      </c>
      <c r="G8" s="120">
        <v>31602.150289999998</v>
      </c>
      <c r="H8" s="21">
        <v>13.573769980237373</v>
      </c>
      <c r="I8" s="40">
        <v>31559085.83</v>
      </c>
      <c r="J8" s="120">
        <v>31559.08583</v>
      </c>
      <c r="K8" s="21">
        <v>13.586215544184068</v>
      </c>
      <c r="L8" s="33">
        <v>43.06445999999778</v>
      </c>
      <c r="M8" s="34">
        <v>0.13645661421238253</v>
      </c>
    </row>
    <row r="9" spans="1:13" s="19" customFormat="1" ht="21">
      <c r="A9" s="118" t="s">
        <v>91</v>
      </c>
      <c r="B9" s="119" t="s">
        <v>92</v>
      </c>
      <c r="C9" s="15">
        <v>62</v>
      </c>
      <c r="D9" s="15">
        <v>209787</v>
      </c>
      <c r="E9" s="15">
        <v>1155</v>
      </c>
      <c r="F9" s="156">
        <v>29948025.25</v>
      </c>
      <c r="G9" s="120">
        <v>29948.02525</v>
      </c>
      <c r="H9" s="21">
        <v>12.863289439974398</v>
      </c>
      <c r="I9" s="40">
        <v>29890488.8</v>
      </c>
      <c r="J9" s="120">
        <v>29890.4888</v>
      </c>
      <c r="K9" s="21">
        <v>12.867882984486936</v>
      </c>
      <c r="L9" s="33">
        <v>57.536449999999604</v>
      </c>
      <c r="M9" s="34">
        <v>0.19249083005962622</v>
      </c>
    </row>
    <row r="10" spans="1:13" s="19" customFormat="1" ht="21">
      <c r="A10" s="118" t="s">
        <v>93</v>
      </c>
      <c r="B10" s="119" t="s">
        <v>94</v>
      </c>
      <c r="C10" s="15">
        <v>39</v>
      </c>
      <c r="D10" s="15">
        <v>98278</v>
      </c>
      <c r="E10" s="15">
        <v>306</v>
      </c>
      <c r="F10" s="156">
        <v>26224901.38</v>
      </c>
      <c r="G10" s="120">
        <v>26224.90138</v>
      </c>
      <c r="H10" s="21">
        <v>11.264131580285882</v>
      </c>
      <c r="I10" s="40">
        <v>26018865.67</v>
      </c>
      <c r="J10" s="120">
        <v>26018.865670000003</v>
      </c>
      <c r="K10" s="21">
        <v>11.201145657766705</v>
      </c>
      <c r="L10" s="33">
        <v>206.03570999999647</v>
      </c>
      <c r="M10" s="34">
        <v>0.7918704551273255</v>
      </c>
    </row>
    <row r="11" spans="1:13" s="19" customFormat="1" ht="21">
      <c r="A11" s="118" t="s">
        <v>95</v>
      </c>
      <c r="B11" s="119" t="s">
        <v>96</v>
      </c>
      <c r="C11" s="15">
        <v>45</v>
      </c>
      <c r="D11" s="15">
        <v>70496</v>
      </c>
      <c r="E11" s="15">
        <v>556</v>
      </c>
      <c r="F11" s="156">
        <v>25510749.78</v>
      </c>
      <c r="G11" s="120">
        <v>25510.749780000002</v>
      </c>
      <c r="H11" s="21">
        <v>10.957388859918343</v>
      </c>
      <c r="I11" s="40">
        <v>25393269.1</v>
      </c>
      <c r="J11" s="120">
        <v>25393.2691</v>
      </c>
      <c r="K11" s="21">
        <v>10.931825757643278</v>
      </c>
      <c r="L11" s="33">
        <v>117.48068000000058</v>
      </c>
      <c r="M11" s="34">
        <v>0.4626449612980338</v>
      </c>
    </row>
    <row r="12" spans="1:16" s="19" customFormat="1" ht="21">
      <c r="A12" s="118" t="s">
        <v>97</v>
      </c>
      <c r="B12" s="119" t="s">
        <v>98</v>
      </c>
      <c r="C12" s="15">
        <v>47</v>
      </c>
      <c r="D12" s="15">
        <v>110701</v>
      </c>
      <c r="E12" s="15">
        <v>417</v>
      </c>
      <c r="F12" s="156">
        <v>24680710.4</v>
      </c>
      <c r="G12" s="120">
        <v>24680.7104</v>
      </c>
      <c r="H12" s="21">
        <v>10.600869967524364</v>
      </c>
      <c r="I12" s="40">
        <v>24625366.62</v>
      </c>
      <c r="J12" s="120">
        <v>24625.36662</v>
      </c>
      <c r="K12" s="21">
        <v>10.601243032072817</v>
      </c>
      <c r="L12" s="33">
        <v>55.34377999999924</v>
      </c>
      <c r="M12" s="34">
        <v>0.22474296872011093</v>
      </c>
      <c r="P12" s="22"/>
    </row>
    <row r="13" spans="1:13" s="19" customFormat="1" ht="21">
      <c r="A13" s="118" t="s">
        <v>99</v>
      </c>
      <c r="B13" s="119" t="s">
        <v>100</v>
      </c>
      <c r="C13" s="15">
        <v>40</v>
      </c>
      <c r="D13" s="15">
        <v>100020</v>
      </c>
      <c r="E13" s="15">
        <v>356</v>
      </c>
      <c r="F13" s="156">
        <v>14778080.41</v>
      </c>
      <c r="G13" s="120">
        <v>14778.08041</v>
      </c>
      <c r="H13" s="21">
        <v>6.347487825797313</v>
      </c>
      <c r="I13" s="42">
        <v>14609674.41</v>
      </c>
      <c r="J13" s="120">
        <v>14609.67441</v>
      </c>
      <c r="K13" s="21">
        <v>6.289478302185985</v>
      </c>
      <c r="L13" s="33">
        <v>168.40600000000086</v>
      </c>
      <c r="M13" s="34">
        <v>1.1527019375923304</v>
      </c>
    </row>
    <row r="14" spans="1:13" s="19" customFormat="1" ht="21">
      <c r="A14" s="118" t="s">
        <v>101</v>
      </c>
      <c r="B14" s="119" t="s">
        <v>102</v>
      </c>
      <c r="C14" s="15">
        <v>99</v>
      </c>
      <c r="D14" s="15">
        <v>86711</v>
      </c>
      <c r="E14" s="15">
        <v>269</v>
      </c>
      <c r="F14" s="156">
        <v>11296682.7</v>
      </c>
      <c r="G14" s="120">
        <v>11296.6827</v>
      </c>
      <c r="H14" s="21">
        <v>4.852156296403933</v>
      </c>
      <c r="I14" s="40">
        <v>11276495.52</v>
      </c>
      <c r="J14" s="120">
        <v>11276.49552</v>
      </c>
      <c r="K14" s="21">
        <v>4.854541717178314</v>
      </c>
      <c r="L14" s="33">
        <v>20.18717999999899</v>
      </c>
      <c r="M14" s="34">
        <v>0.17901997978179474</v>
      </c>
    </row>
    <row r="15" spans="1:13" s="19" customFormat="1" ht="21">
      <c r="A15" s="118" t="s">
        <v>103</v>
      </c>
      <c r="B15" s="119" t="s">
        <v>104</v>
      </c>
      <c r="C15" s="15">
        <v>29</v>
      </c>
      <c r="D15" s="15">
        <v>87821</v>
      </c>
      <c r="E15" s="15">
        <v>370</v>
      </c>
      <c r="F15" s="156">
        <v>10879248.75</v>
      </c>
      <c r="G15" s="120">
        <v>10879.24875</v>
      </c>
      <c r="H15" s="21">
        <v>4.672859876152591</v>
      </c>
      <c r="I15" s="40">
        <v>10905361.64</v>
      </c>
      <c r="J15" s="120">
        <v>10905.361640000001</v>
      </c>
      <c r="K15" s="21">
        <v>4.694768239689428</v>
      </c>
      <c r="L15" s="33">
        <v>-26.112890000000334</v>
      </c>
      <c r="M15" s="34">
        <v>-0.23945001424088794</v>
      </c>
    </row>
    <row r="16" spans="1:13" s="19" customFormat="1" ht="21">
      <c r="A16" s="118" t="s">
        <v>105</v>
      </c>
      <c r="B16" s="119" t="s">
        <v>106</v>
      </c>
      <c r="C16" s="15">
        <v>11</v>
      </c>
      <c r="D16" s="15">
        <v>16013</v>
      </c>
      <c r="E16" s="15">
        <v>96</v>
      </c>
      <c r="F16" s="156">
        <v>6301212.37</v>
      </c>
      <c r="G16" s="120">
        <v>6301.21237</v>
      </c>
      <c r="H16" s="21">
        <v>2.7064996059483772</v>
      </c>
      <c r="I16" s="40">
        <v>6291065.86</v>
      </c>
      <c r="J16" s="120">
        <v>6291.065860000001</v>
      </c>
      <c r="K16" s="21">
        <v>2.708309652473153</v>
      </c>
      <c r="L16" s="33">
        <v>10.14650999999958</v>
      </c>
      <c r="M16" s="34">
        <v>0.16128443455843233</v>
      </c>
    </row>
    <row r="17" spans="1:13" s="19" customFormat="1" ht="21">
      <c r="A17" s="118" t="s">
        <v>107</v>
      </c>
      <c r="B17" s="119" t="s">
        <v>108</v>
      </c>
      <c r="C17" s="15">
        <v>3</v>
      </c>
      <c r="D17" s="15">
        <v>9876</v>
      </c>
      <c r="E17" s="15">
        <v>13</v>
      </c>
      <c r="F17" s="156">
        <v>4489393.07</v>
      </c>
      <c r="G17" s="120">
        <v>4489.39307</v>
      </c>
      <c r="H17" s="21">
        <v>1.9282861553359099</v>
      </c>
      <c r="I17" s="40">
        <v>4495372.27</v>
      </c>
      <c r="J17" s="120">
        <v>4495.37227</v>
      </c>
      <c r="K17" s="21">
        <v>1.9352619065255101</v>
      </c>
      <c r="L17" s="33">
        <v>-5.979199999999764</v>
      </c>
      <c r="M17" s="34">
        <v>-0.1330078943606547</v>
      </c>
    </row>
    <row r="18" spans="1:13" s="19" customFormat="1" ht="21">
      <c r="A18" s="118" t="s">
        <v>109</v>
      </c>
      <c r="B18" s="119" t="s">
        <v>110</v>
      </c>
      <c r="C18" s="15">
        <v>2</v>
      </c>
      <c r="D18" s="15">
        <v>1203</v>
      </c>
      <c r="E18" s="15">
        <v>4</v>
      </c>
      <c r="F18" s="156">
        <v>3714934.83</v>
      </c>
      <c r="G18" s="120">
        <v>3714.93483</v>
      </c>
      <c r="H18" s="21">
        <v>1.5956404994994484</v>
      </c>
      <c r="I18" s="40">
        <v>3646393.43</v>
      </c>
      <c r="J18" s="120">
        <v>3646.39343</v>
      </c>
      <c r="K18" s="21">
        <v>1.5697757332306308</v>
      </c>
      <c r="L18" s="33">
        <v>68.54140000000007</v>
      </c>
      <c r="M18" s="34">
        <v>1.8797039133541897</v>
      </c>
    </row>
    <row r="19" spans="1:13" s="19" customFormat="1" ht="21">
      <c r="A19" s="118" t="s">
        <v>111</v>
      </c>
      <c r="B19" s="119" t="s">
        <v>112</v>
      </c>
      <c r="C19" s="15">
        <v>34</v>
      </c>
      <c r="D19" s="15">
        <v>26131</v>
      </c>
      <c r="E19" s="15">
        <v>191</v>
      </c>
      <c r="F19" s="156">
        <v>3255298.6</v>
      </c>
      <c r="G19" s="120">
        <v>3255.2986</v>
      </c>
      <c r="H19" s="21">
        <v>1.398217336728853</v>
      </c>
      <c r="I19" s="40">
        <v>3235588.83</v>
      </c>
      <c r="J19" s="120">
        <v>3235.58883</v>
      </c>
      <c r="K19" s="21">
        <v>1.3929239742092474</v>
      </c>
      <c r="L19" s="33">
        <v>19.709769999999935</v>
      </c>
      <c r="M19" s="34">
        <v>0.6091555829731287</v>
      </c>
    </row>
    <row r="20" spans="1:13" s="19" customFormat="1" ht="21">
      <c r="A20" s="118" t="s">
        <v>113</v>
      </c>
      <c r="B20" s="119" t="s">
        <v>114</v>
      </c>
      <c r="C20" s="15">
        <v>45</v>
      </c>
      <c r="D20" s="15">
        <v>34323</v>
      </c>
      <c r="E20" s="15">
        <v>252</v>
      </c>
      <c r="F20" s="156">
        <v>2924719.25</v>
      </c>
      <c r="G20" s="120">
        <v>2924.71925</v>
      </c>
      <c r="H20" s="21">
        <v>1.25622674381226</v>
      </c>
      <c r="I20" s="40">
        <v>2892144.64</v>
      </c>
      <c r="J20" s="120">
        <v>2892.14464</v>
      </c>
      <c r="K20" s="21">
        <v>1.2450709337925279</v>
      </c>
      <c r="L20" s="33">
        <v>32.57461000000012</v>
      </c>
      <c r="M20" s="34">
        <v>1.1263133091434916</v>
      </c>
    </row>
    <row r="21" spans="1:13" s="19" customFormat="1" ht="21">
      <c r="A21" s="118" t="s">
        <v>115</v>
      </c>
      <c r="B21" s="119" t="s">
        <v>116</v>
      </c>
      <c r="C21" s="15">
        <v>10</v>
      </c>
      <c r="D21" s="15">
        <v>161277</v>
      </c>
      <c r="E21" s="15">
        <v>53</v>
      </c>
      <c r="F21" s="156">
        <v>2514699.65</v>
      </c>
      <c r="G21" s="120">
        <v>2514.69965</v>
      </c>
      <c r="H21" s="21">
        <v>1.080114938548488</v>
      </c>
      <c r="I21" s="40">
        <v>2769340.77</v>
      </c>
      <c r="J21" s="120">
        <v>2769.34077</v>
      </c>
      <c r="K21" s="21">
        <v>1.192203754544454</v>
      </c>
      <c r="L21" s="33">
        <v>-254.64111999999977</v>
      </c>
      <c r="M21" s="34">
        <v>-9.195008529051476</v>
      </c>
    </row>
    <row r="22" spans="1:13" s="19" customFormat="1" ht="21">
      <c r="A22" s="118" t="s">
        <v>117</v>
      </c>
      <c r="B22" s="119" t="s">
        <v>118</v>
      </c>
      <c r="C22" s="15">
        <v>22</v>
      </c>
      <c r="D22" s="15">
        <v>12445</v>
      </c>
      <c r="E22" s="15">
        <v>119</v>
      </c>
      <c r="F22" s="156">
        <v>1219314.96</v>
      </c>
      <c r="G22" s="120">
        <v>1219.31496</v>
      </c>
      <c r="H22" s="21">
        <v>0.5237207167431117</v>
      </c>
      <c r="I22" s="40">
        <v>1200370.9</v>
      </c>
      <c r="J22" s="120">
        <v>1200.3709</v>
      </c>
      <c r="K22" s="21">
        <v>0.5167607790737524</v>
      </c>
      <c r="L22" s="33">
        <v>18.944060000000036</v>
      </c>
      <c r="M22" s="34">
        <v>1.5781838763335596</v>
      </c>
    </row>
    <row r="23" spans="1:13" s="19" customFormat="1" ht="21">
      <c r="A23" s="118" t="s">
        <v>119</v>
      </c>
      <c r="B23" s="119" t="s">
        <v>120</v>
      </c>
      <c r="C23" s="15">
        <v>1</v>
      </c>
      <c r="D23" s="15">
        <v>7093</v>
      </c>
      <c r="E23" s="15">
        <v>1</v>
      </c>
      <c r="F23" s="156">
        <v>83204</v>
      </c>
      <c r="G23" s="120">
        <v>83.204</v>
      </c>
      <c r="H23" s="21">
        <v>0.03573781996072111</v>
      </c>
      <c r="I23" s="40">
        <v>78087</v>
      </c>
      <c r="J23" s="120">
        <v>78.087</v>
      </c>
      <c r="K23" s="21">
        <v>0.033616525488523674</v>
      </c>
      <c r="L23" s="33">
        <v>5.11699999999999</v>
      </c>
      <c r="M23" s="34">
        <v>6.552947353592775</v>
      </c>
    </row>
    <row r="24" spans="1:13" s="19" customFormat="1" ht="21">
      <c r="A24" s="118" t="s">
        <v>121</v>
      </c>
      <c r="B24" s="119" t="s">
        <v>122</v>
      </c>
      <c r="C24" s="15">
        <v>0</v>
      </c>
      <c r="D24" s="15">
        <v>0</v>
      </c>
      <c r="E24" s="15">
        <v>0</v>
      </c>
      <c r="F24" s="156">
        <v>0</v>
      </c>
      <c r="G24" s="120">
        <v>0</v>
      </c>
      <c r="H24" s="21">
        <v>0</v>
      </c>
      <c r="I24" s="40">
        <v>0</v>
      </c>
      <c r="J24" s="120">
        <v>0</v>
      </c>
      <c r="K24" s="21">
        <v>0</v>
      </c>
      <c r="L24" s="33">
        <v>0</v>
      </c>
      <c r="M24" s="34">
        <v>0</v>
      </c>
    </row>
    <row r="25" spans="1:13" s="129" customFormat="1" ht="21">
      <c r="A25" s="124" t="s">
        <v>123</v>
      </c>
      <c r="B25" s="125" t="s">
        <v>124</v>
      </c>
      <c r="C25" s="24">
        <v>0</v>
      </c>
      <c r="D25" s="24">
        <v>0</v>
      </c>
      <c r="E25" s="24">
        <v>0</v>
      </c>
      <c r="F25" s="157">
        <v>0</v>
      </c>
      <c r="G25" s="126">
        <v>0</v>
      </c>
      <c r="H25" s="25">
        <v>0</v>
      </c>
      <c r="I25" s="43">
        <v>0</v>
      </c>
      <c r="J25" s="126">
        <v>0</v>
      </c>
      <c r="K25" s="25">
        <v>0</v>
      </c>
      <c r="L25" s="37">
        <v>0</v>
      </c>
      <c r="M25" s="38">
        <v>0</v>
      </c>
    </row>
    <row r="26" spans="1:13" s="19" customFormat="1" ht="24" thickBot="1">
      <c r="A26" s="130"/>
      <c r="B26" s="131" t="s">
        <v>19</v>
      </c>
      <c r="C26" s="29">
        <f aca="true" t="shared" si="0" ref="C26:L26">SUM(C7:C25)</f>
        <v>607</v>
      </c>
      <c r="D26" s="29">
        <f t="shared" si="0"/>
        <v>1244439</v>
      </c>
      <c r="E26" s="29">
        <f t="shared" si="0"/>
        <v>4970</v>
      </c>
      <c r="F26" s="29">
        <f t="shared" si="0"/>
        <v>232817782.65</v>
      </c>
      <c r="G26" s="63">
        <f t="shared" si="0"/>
        <v>232817.78265</v>
      </c>
      <c r="H26" s="63">
        <f t="shared" si="0"/>
        <v>100</v>
      </c>
      <c r="I26" s="29">
        <f t="shared" si="0"/>
        <v>232287539.73000008</v>
      </c>
      <c r="J26" s="63">
        <f t="shared" si="0"/>
        <v>232287.53973</v>
      </c>
      <c r="K26" s="63">
        <f>SUM(K7:K25)</f>
        <v>100.00000000000001</v>
      </c>
      <c r="L26" s="63">
        <f t="shared" si="0"/>
        <v>530.2429199999938</v>
      </c>
      <c r="M26" s="153">
        <f>L26*100/J26</f>
        <v>0.22827006589174906</v>
      </c>
    </row>
    <row r="27" ht="6" customHeight="1"/>
    <row r="28" ht="21">
      <c r="B28" s="8" t="s">
        <v>20</v>
      </c>
    </row>
    <row r="29" ht="21">
      <c r="B29" s="8" t="s">
        <v>21</v>
      </c>
    </row>
    <row r="30" ht="21">
      <c r="B30" s="8" t="s">
        <v>131</v>
      </c>
    </row>
  </sheetData>
  <mergeCells count="11">
    <mergeCell ref="A1:M1"/>
    <mergeCell ref="A2:M2"/>
    <mergeCell ref="A4:B4"/>
    <mergeCell ref="G4:H4"/>
    <mergeCell ref="J4:K4"/>
    <mergeCell ref="L4:M4"/>
    <mergeCell ref="G5:H5"/>
    <mergeCell ref="J5:K5"/>
    <mergeCell ref="A6:B6"/>
    <mergeCell ref="L5:M5"/>
    <mergeCell ref="A5:B5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selection activeCell="A1" sqref="A1:M1"/>
    </sheetView>
  </sheetViews>
  <sheetFormatPr defaultColWidth="9.140625" defaultRowHeight="21.75"/>
  <cols>
    <col min="1" max="1" width="4.00390625" style="111" customWidth="1"/>
    <col min="2" max="2" width="50.8515625" style="1" customWidth="1"/>
    <col min="3" max="3" width="8.8515625" style="1" customWidth="1"/>
    <col min="4" max="4" width="13.7109375" style="1" customWidth="1"/>
    <col min="5" max="5" width="10.7109375" style="1" customWidth="1"/>
    <col min="6" max="6" width="20.00390625" style="1" hidden="1" customWidth="1"/>
    <col min="7" max="7" width="15.421875" style="99" customWidth="1"/>
    <col min="8" max="8" width="10.8515625" style="1" customWidth="1"/>
    <col min="9" max="9" width="19.8515625" style="1" hidden="1" customWidth="1"/>
    <col min="10" max="10" width="15.421875" style="99" customWidth="1"/>
    <col min="11" max="11" width="11.28125" style="1" customWidth="1"/>
    <col min="12" max="12" width="15.140625" style="1" customWidth="1"/>
    <col min="13" max="13" width="10.8515625" style="1" customWidth="1"/>
    <col min="14" max="16384" width="9.140625" style="1" customWidth="1"/>
  </cols>
  <sheetData>
    <row r="1" spans="1:13" ht="26.25">
      <c r="A1" s="216" t="s">
        <v>138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24" customHeight="1">
      <c r="A2" s="216" t="s">
        <v>133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ht="21" thickBot="1"/>
    <row r="4" spans="1:13" ht="21.75" customHeight="1">
      <c r="A4" s="207"/>
      <c r="B4" s="208"/>
      <c r="C4" s="3" t="s">
        <v>1</v>
      </c>
      <c r="D4" s="3" t="s">
        <v>1</v>
      </c>
      <c r="E4" s="3" t="s">
        <v>1</v>
      </c>
      <c r="F4" s="12" t="s">
        <v>2</v>
      </c>
      <c r="G4" s="217" t="s">
        <v>2</v>
      </c>
      <c r="H4" s="236"/>
      <c r="I4" s="12" t="s">
        <v>2</v>
      </c>
      <c r="J4" s="217" t="s">
        <v>2</v>
      </c>
      <c r="K4" s="218"/>
      <c r="L4" s="217" t="s">
        <v>2</v>
      </c>
      <c r="M4" s="219"/>
    </row>
    <row r="5" spans="1:13" ht="21.75" customHeight="1">
      <c r="A5" s="234" t="s">
        <v>3</v>
      </c>
      <c r="B5" s="235"/>
      <c r="C5" s="9" t="s">
        <v>4</v>
      </c>
      <c r="D5" s="9" t="s">
        <v>5</v>
      </c>
      <c r="E5" s="9" t="s">
        <v>6</v>
      </c>
      <c r="F5" s="16" t="s">
        <v>134</v>
      </c>
      <c r="G5" s="212" t="s">
        <v>135</v>
      </c>
      <c r="H5" s="213"/>
      <c r="I5" s="16" t="s">
        <v>136</v>
      </c>
      <c r="J5" s="212" t="s">
        <v>130</v>
      </c>
      <c r="K5" s="213"/>
      <c r="L5" s="214" t="s">
        <v>22</v>
      </c>
      <c r="M5" s="215"/>
    </row>
    <row r="6" spans="1:13" ht="22.5" customHeight="1" thickBot="1">
      <c r="A6" s="210"/>
      <c r="B6" s="211"/>
      <c r="C6" s="6" t="s">
        <v>7</v>
      </c>
      <c r="D6" s="7" t="s">
        <v>8</v>
      </c>
      <c r="E6" s="6" t="s">
        <v>8</v>
      </c>
      <c r="F6" s="6"/>
      <c r="G6" s="72" t="s">
        <v>9</v>
      </c>
      <c r="H6" s="10" t="s">
        <v>10</v>
      </c>
      <c r="I6" s="6"/>
      <c r="J6" s="72" t="s">
        <v>9</v>
      </c>
      <c r="K6" s="10" t="s">
        <v>10</v>
      </c>
      <c r="L6" s="10" t="s">
        <v>9</v>
      </c>
      <c r="M6" s="11" t="s">
        <v>10</v>
      </c>
    </row>
    <row r="7" spans="1:13" s="19" customFormat="1" ht="21">
      <c r="A7" s="112" t="s">
        <v>87</v>
      </c>
      <c r="B7" s="113" t="s">
        <v>88</v>
      </c>
      <c r="C7" s="13">
        <v>92</v>
      </c>
      <c r="D7" s="13">
        <v>151587</v>
      </c>
      <c r="E7" s="13">
        <v>719</v>
      </c>
      <c r="F7" s="158">
        <v>33852370.37</v>
      </c>
      <c r="G7" s="115">
        <v>33852.37037</v>
      </c>
      <c r="H7" s="18">
        <v>14.288916429089396</v>
      </c>
      <c r="I7" s="114">
        <v>33400568.44</v>
      </c>
      <c r="J7" s="115">
        <v>33394.45696</v>
      </c>
      <c r="K7" s="18">
        <v>14.343602357128628</v>
      </c>
      <c r="L7" s="31">
        <v>457.91340999999375</v>
      </c>
      <c r="M7" s="32">
        <v>1.3712258011815674</v>
      </c>
    </row>
    <row r="8" spans="1:13" s="19" customFormat="1" ht="21">
      <c r="A8" s="118" t="s">
        <v>89</v>
      </c>
      <c r="B8" s="119" t="s">
        <v>90</v>
      </c>
      <c r="C8" s="15">
        <v>30</v>
      </c>
      <c r="D8" s="15">
        <v>61222</v>
      </c>
      <c r="E8" s="15">
        <v>97</v>
      </c>
      <c r="F8" s="40">
        <v>32082881.49</v>
      </c>
      <c r="G8" s="120">
        <v>32082.88149</v>
      </c>
      <c r="H8" s="21">
        <v>13.542024012039343</v>
      </c>
      <c r="I8" s="40">
        <v>31559085.83</v>
      </c>
      <c r="J8" s="120">
        <v>31602.150289999998</v>
      </c>
      <c r="K8" s="21">
        <v>13.573769980237373</v>
      </c>
      <c r="L8" s="33">
        <v>480.731200000002</v>
      </c>
      <c r="M8" s="34">
        <v>1.5211977526482487</v>
      </c>
    </row>
    <row r="9" spans="1:13" s="19" customFormat="1" ht="21">
      <c r="A9" s="118" t="s">
        <v>91</v>
      </c>
      <c r="B9" s="119" t="s">
        <v>92</v>
      </c>
      <c r="C9" s="15">
        <v>62</v>
      </c>
      <c r="D9" s="15">
        <v>212263</v>
      </c>
      <c r="E9" s="15">
        <v>1163</v>
      </c>
      <c r="F9" s="40">
        <v>30424759.81</v>
      </c>
      <c r="G9" s="120">
        <v>30424.75981</v>
      </c>
      <c r="H9" s="21">
        <v>12.842139133792298</v>
      </c>
      <c r="I9" s="40">
        <v>29890488.8</v>
      </c>
      <c r="J9" s="120">
        <v>29948.02525</v>
      </c>
      <c r="K9" s="21">
        <v>12.863289439974398</v>
      </c>
      <c r="L9" s="33">
        <v>476.7345600000008</v>
      </c>
      <c r="M9" s="34">
        <v>1.591873106892084</v>
      </c>
    </row>
    <row r="10" spans="1:13" s="19" customFormat="1" ht="21">
      <c r="A10" s="118" t="s">
        <v>93</v>
      </c>
      <c r="B10" s="119" t="s">
        <v>94</v>
      </c>
      <c r="C10" s="15">
        <v>39</v>
      </c>
      <c r="D10" s="15">
        <v>89528</v>
      </c>
      <c r="E10" s="15">
        <v>308</v>
      </c>
      <c r="F10" s="40">
        <v>26712946.82</v>
      </c>
      <c r="G10" s="120">
        <v>26712.94682</v>
      </c>
      <c r="H10" s="21">
        <v>11.27540141247986</v>
      </c>
      <c r="I10" s="40">
        <v>26018865.67</v>
      </c>
      <c r="J10" s="120">
        <v>26224.90138</v>
      </c>
      <c r="K10" s="21">
        <v>11.264131580285882</v>
      </c>
      <c r="L10" s="33">
        <v>488.0454400000017</v>
      </c>
      <c r="M10" s="34">
        <v>1.8610000965426003</v>
      </c>
    </row>
    <row r="11" spans="1:13" s="19" customFormat="1" ht="21">
      <c r="A11" s="118" t="s">
        <v>95</v>
      </c>
      <c r="B11" s="119" t="s">
        <v>96</v>
      </c>
      <c r="C11" s="15">
        <v>43</v>
      </c>
      <c r="D11" s="15">
        <v>70806</v>
      </c>
      <c r="E11" s="15">
        <v>556</v>
      </c>
      <c r="F11" s="40">
        <v>25942940.88</v>
      </c>
      <c r="G11" s="120">
        <v>25942.94088</v>
      </c>
      <c r="H11" s="21">
        <v>10.950385751647056</v>
      </c>
      <c r="I11" s="40">
        <v>25393269.1</v>
      </c>
      <c r="J11" s="120">
        <v>25510.749780000002</v>
      </c>
      <c r="K11" s="21">
        <v>10.957388859918343</v>
      </c>
      <c r="L11" s="33">
        <v>432.19109999999637</v>
      </c>
      <c r="M11" s="34">
        <v>1.6941528717389047</v>
      </c>
    </row>
    <row r="12" spans="1:16" s="19" customFormat="1" ht="21">
      <c r="A12" s="118" t="s">
        <v>97</v>
      </c>
      <c r="B12" s="119" t="s">
        <v>98</v>
      </c>
      <c r="C12" s="15">
        <v>47</v>
      </c>
      <c r="D12" s="15">
        <v>111001</v>
      </c>
      <c r="E12" s="15">
        <v>425</v>
      </c>
      <c r="F12" s="40">
        <v>25123771.57</v>
      </c>
      <c r="G12" s="120">
        <v>25123.77157</v>
      </c>
      <c r="H12" s="21">
        <v>10.604618477924982</v>
      </c>
      <c r="I12" s="40">
        <v>24625366.62</v>
      </c>
      <c r="J12" s="120">
        <v>24680.7104</v>
      </c>
      <c r="K12" s="21">
        <v>10.600869967524364</v>
      </c>
      <c r="L12" s="33">
        <v>443.06117000000086</v>
      </c>
      <c r="M12" s="34">
        <v>1.7951718683105689</v>
      </c>
      <c r="P12" s="22"/>
    </row>
    <row r="13" spans="1:13" s="19" customFormat="1" ht="21">
      <c r="A13" s="118" t="s">
        <v>99</v>
      </c>
      <c r="B13" s="119" t="s">
        <v>100</v>
      </c>
      <c r="C13" s="15">
        <v>40</v>
      </c>
      <c r="D13" s="15">
        <v>100328</v>
      </c>
      <c r="E13" s="15">
        <v>356</v>
      </c>
      <c r="F13" s="40">
        <v>15081774.75</v>
      </c>
      <c r="G13" s="120">
        <v>15081.77475</v>
      </c>
      <c r="H13" s="21">
        <v>6.365941783387757</v>
      </c>
      <c r="I13" s="42">
        <v>14609674.41</v>
      </c>
      <c r="J13" s="120">
        <v>14778.08041</v>
      </c>
      <c r="K13" s="21">
        <v>6.347487825797313</v>
      </c>
      <c r="L13" s="33">
        <v>303.69434</v>
      </c>
      <c r="M13" s="34">
        <v>2.055032396457234</v>
      </c>
    </row>
    <row r="14" spans="1:13" s="19" customFormat="1" ht="21">
      <c r="A14" s="118" t="s">
        <v>101</v>
      </c>
      <c r="B14" s="119" t="s">
        <v>102</v>
      </c>
      <c r="C14" s="15">
        <v>99</v>
      </c>
      <c r="D14" s="15">
        <v>87377</v>
      </c>
      <c r="E14" s="15">
        <v>268</v>
      </c>
      <c r="F14" s="40">
        <v>11495643.36</v>
      </c>
      <c r="G14" s="120">
        <v>11495.64336</v>
      </c>
      <c r="H14" s="21">
        <v>4.852253637613042</v>
      </c>
      <c r="I14" s="40">
        <v>11276495.52</v>
      </c>
      <c r="J14" s="120">
        <v>11296.6827</v>
      </c>
      <c r="K14" s="21">
        <v>4.852156296403933</v>
      </c>
      <c r="L14" s="33">
        <v>198.96066000000064</v>
      </c>
      <c r="M14" s="34">
        <v>1.7612308434581476</v>
      </c>
    </row>
    <row r="15" spans="1:13" s="19" customFormat="1" ht="21">
      <c r="A15" s="118" t="s">
        <v>103</v>
      </c>
      <c r="B15" s="119" t="s">
        <v>104</v>
      </c>
      <c r="C15" s="15">
        <v>29</v>
      </c>
      <c r="D15" s="15">
        <v>89137</v>
      </c>
      <c r="E15" s="15">
        <v>372</v>
      </c>
      <c r="F15" s="40">
        <v>11120546.26</v>
      </c>
      <c r="G15" s="120">
        <v>11120.54626</v>
      </c>
      <c r="H15" s="21">
        <v>4.693927025440454</v>
      </c>
      <c r="I15" s="40">
        <v>10905361.64</v>
      </c>
      <c r="J15" s="120">
        <v>10879.24875</v>
      </c>
      <c r="K15" s="21">
        <v>4.672859876152591</v>
      </c>
      <c r="L15" s="33">
        <v>241.2975099999985</v>
      </c>
      <c r="M15" s="34">
        <v>2.217961143686493</v>
      </c>
    </row>
    <row r="16" spans="1:13" s="19" customFormat="1" ht="21">
      <c r="A16" s="118" t="s">
        <v>105</v>
      </c>
      <c r="B16" s="119" t="s">
        <v>106</v>
      </c>
      <c r="C16" s="15">
        <v>11</v>
      </c>
      <c r="D16" s="15">
        <v>16956</v>
      </c>
      <c r="E16" s="15">
        <v>99</v>
      </c>
      <c r="F16" s="40">
        <v>6434495.62</v>
      </c>
      <c r="G16" s="120">
        <v>6434.49562</v>
      </c>
      <c r="H16" s="21">
        <v>2.7159684587109685</v>
      </c>
      <c r="I16" s="40">
        <v>6291065.86</v>
      </c>
      <c r="J16" s="120">
        <v>6301.21237</v>
      </c>
      <c r="K16" s="21">
        <v>2.7064996059483772</v>
      </c>
      <c r="L16" s="33">
        <v>133.2832499999995</v>
      </c>
      <c r="M16" s="34">
        <v>2.1152000944224563</v>
      </c>
    </row>
    <row r="17" spans="1:13" s="19" customFormat="1" ht="21">
      <c r="A17" s="118" t="s">
        <v>107</v>
      </c>
      <c r="B17" s="119" t="s">
        <v>108</v>
      </c>
      <c r="C17" s="15">
        <v>3</v>
      </c>
      <c r="D17" s="15">
        <v>9909</v>
      </c>
      <c r="E17" s="15">
        <v>13</v>
      </c>
      <c r="F17" s="40">
        <v>4579312.67</v>
      </c>
      <c r="G17" s="120">
        <v>4579.31267</v>
      </c>
      <c r="H17" s="21">
        <v>1.932905002784898</v>
      </c>
      <c r="I17" s="40">
        <v>4495372.27</v>
      </c>
      <c r="J17" s="120">
        <v>4489.39307</v>
      </c>
      <c r="K17" s="21">
        <v>1.9282861553359099</v>
      </c>
      <c r="L17" s="33">
        <v>89.91960000000017</v>
      </c>
      <c r="M17" s="34">
        <v>2.002934441202765</v>
      </c>
    </row>
    <row r="18" spans="1:13" s="19" customFormat="1" ht="21">
      <c r="A18" s="118" t="s">
        <v>109</v>
      </c>
      <c r="B18" s="119" t="s">
        <v>110</v>
      </c>
      <c r="C18" s="15">
        <v>2</v>
      </c>
      <c r="D18" s="15">
        <v>1201</v>
      </c>
      <c r="E18" s="15">
        <v>4</v>
      </c>
      <c r="F18" s="40">
        <v>3866153.67</v>
      </c>
      <c r="G18" s="120">
        <v>3866.15367</v>
      </c>
      <c r="H18" s="21">
        <v>1.6318841513563198</v>
      </c>
      <c r="I18" s="40">
        <v>3646393.43</v>
      </c>
      <c r="J18" s="120">
        <v>3714.93483</v>
      </c>
      <c r="K18" s="21">
        <v>1.5956404994994484</v>
      </c>
      <c r="L18" s="33">
        <v>151.21884</v>
      </c>
      <c r="M18" s="34">
        <v>4.070565081756764</v>
      </c>
    </row>
    <row r="19" spans="1:13" s="19" customFormat="1" ht="21">
      <c r="A19" s="118" t="s">
        <v>111</v>
      </c>
      <c r="B19" s="119" t="s">
        <v>112</v>
      </c>
      <c r="C19" s="15">
        <v>33</v>
      </c>
      <c r="D19" s="15">
        <v>26733</v>
      </c>
      <c r="E19" s="15">
        <v>193</v>
      </c>
      <c r="F19" s="40">
        <v>3331955.77298</v>
      </c>
      <c r="G19" s="120">
        <v>3331.95577298</v>
      </c>
      <c r="H19" s="21">
        <v>1.406401887524108</v>
      </c>
      <c r="I19" s="40">
        <v>3235588.83</v>
      </c>
      <c r="J19" s="120">
        <v>3255.2986</v>
      </c>
      <c r="K19" s="21">
        <v>1.398217336728853</v>
      </c>
      <c r="L19" s="33">
        <v>76.65717297999981</v>
      </c>
      <c r="M19" s="34">
        <v>2.3548430543360848</v>
      </c>
    </row>
    <row r="20" spans="1:13" s="19" customFormat="1" ht="21">
      <c r="A20" s="118" t="s">
        <v>113</v>
      </c>
      <c r="B20" s="119" t="s">
        <v>114</v>
      </c>
      <c r="C20" s="15">
        <v>44</v>
      </c>
      <c r="D20" s="15">
        <v>34472</v>
      </c>
      <c r="E20" s="15">
        <v>251</v>
      </c>
      <c r="F20" s="40">
        <v>2976805.58</v>
      </c>
      <c r="G20" s="120">
        <v>2976.80558</v>
      </c>
      <c r="H20" s="21">
        <v>1.2564947651630871</v>
      </c>
      <c r="I20" s="40">
        <v>2892144.64</v>
      </c>
      <c r="J20" s="120">
        <v>2924.71925</v>
      </c>
      <c r="K20" s="21">
        <v>1.25622674381226</v>
      </c>
      <c r="L20" s="33">
        <v>52.08633000000009</v>
      </c>
      <c r="M20" s="34">
        <v>1.780900166742503</v>
      </c>
    </row>
    <row r="21" spans="1:13" s="19" customFormat="1" ht="21">
      <c r="A21" s="118" t="s">
        <v>115</v>
      </c>
      <c r="B21" s="119" t="s">
        <v>116</v>
      </c>
      <c r="C21" s="15">
        <v>10</v>
      </c>
      <c r="D21" s="15">
        <v>162431</v>
      </c>
      <c r="E21" s="15">
        <v>53</v>
      </c>
      <c r="F21" s="40">
        <v>2551321.94</v>
      </c>
      <c r="G21" s="120">
        <v>2551.32194</v>
      </c>
      <c r="H21" s="21">
        <v>1.0769002461543797</v>
      </c>
      <c r="I21" s="40">
        <v>2769340.77</v>
      </c>
      <c r="J21" s="120">
        <v>2514.69965</v>
      </c>
      <c r="K21" s="21">
        <v>1.080114938548488</v>
      </c>
      <c r="L21" s="33">
        <v>36.62228999999979</v>
      </c>
      <c r="M21" s="34">
        <v>1.4563285917664082</v>
      </c>
    </row>
    <row r="22" spans="1:13" s="19" customFormat="1" ht="21">
      <c r="A22" s="118" t="s">
        <v>117</v>
      </c>
      <c r="B22" s="119" t="s">
        <v>118</v>
      </c>
      <c r="C22" s="15">
        <v>22</v>
      </c>
      <c r="D22" s="15">
        <v>12743</v>
      </c>
      <c r="E22" s="15">
        <v>123</v>
      </c>
      <c r="F22" s="40">
        <v>1246784.86</v>
      </c>
      <c r="G22" s="120">
        <v>1246.7848600000002</v>
      </c>
      <c r="H22" s="21">
        <v>0.5262616612921669</v>
      </c>
      <c r="I22" s="40">
        <v>1200370.9</v>
      </c>
      <c r="J22" s="120">
        <v>1219.31496</v>
      </c>
      <c r="K22" s="21">
        <v>0.5237207167431117</v>
      </c>
      <c r="L22" s="33">
        <v>27.46990000000028</v>
      </c>
      <c r="M22" s="34">
        <v>2.2528961672052543</v>
      </c>
    </row>
    <row r="23" spans="1:13" s="19" customFormat="1" ht="21">
      <c r="A23" s="118" t="s">
        <v>119</v>
      </c>
      <c r="B23" s="119" t="s">
        <v>120</v>
      </c>
      <c r="C23" s="15">
        <v>1</v>
      </c>
      <c r="D23" s="15">
        <v>8137</v>
      </c>
      <c r="E23" s="15">
        <v>1</v>
      </c>
      <c r="F23" s="40">
        <v>89023</v>
      </c>
      <c r="G23" s="120">
        <v>89.023</v>
      </c>
      <c r="H23" s="21">
        <v>0.03757616359987927</v>
      </c>
      <c r="I23" s="40">
        <v>78087</v>
      </c>
      <c r="J23" s="120">
        <v>83.204</v>
      </c>
      <c r="K23" s="21">
        <v>0.03573781996072111</v>
      </c>
      <c r="L23" s="33">
        <v>5.819000000000003</v>
      </c>
      <c r="M23" s="34">
        <v>6.993654151242733</v>
      </c>
    </row>
    <row r="24" spans="1:13" s="19" customFormat="1" ht="21">
      <c r="A24" s="118" t="s">
        <v>121</v>
      </c>
      <c r="B24" s="119" t="s">
        <v>122</v>
      </c>
      <c r="C24" s="15">
        <v>0</v>
      </c>
      <c r="D24" s="15">
        <v>0</v>
      </c>
      <c r="E24" s="15">
        <v>0</v>
      </c>
      <c r="F24" s="40">
        <v>0</v>
      </c>
      <c r="G24" s="120">
        <v>0</v>
      </c>
      <c r="H24" s="21">
        <v>0</v>
      </c>
      <c r="I24" s="40">
        <v>0</v>
      </c>
      <c r="J24" s="120">
        <v>0</v>
      </c>
      <c r="K24" s="21">
        <v>0</v>
      </c>
      <c r="L24" s="33">
        <v>0</v>
      </c>
      <c r="M24" s="34">
        <v>0</v>
      </c>
    </row>
    <row r="25" spans="1:13" s="129" customFormat="1" ht="21">
      <c r="A25" s="124" t="s">
        <v>123</v>
      </c>
      <c r="B25" s="125" t="s">
        <v>124</v>
      </c>
      <c r="C25" s="24">
        <v>0</v>
      </c>
      <c r="D25" s="24">
        <v>0</v>
      </c>
      <c r="E25" s="24">
        <v>0</v>
      </c>
      <c r="F25" s="43">
        <v>0</v>
      </c>
      <c r="G25" s="126">
        <v>0</v>
      </c>
      <c r="H25" s="25">
        <v>0</v>
      </c>
      <c r="I25" s="43">
        <v>0</v>
      </c>
      <c r="J25" s="126">
        <v>0</v>
      </c>
      <c r="K25" s="25">
        <v>0</v>
      </c>
      <c r="L25" s="37">
        <v>0</v>
      </c>
      <c r="M25" s="38">
        <v>0</v>
      </c>
    </row>
    <row r="26" spans="1:13" s="19" customFormat="1" ht="24" thickBot="1">
      <c r="A26" s="130"/>
      <c r="B26" s="131" t="s">
        <v>19</v>
      </c>
      <c r="C26" s="29">
        <f aca="true" t="shared" si="0" ref="C26:L26">SUM(C7:C25)</f>
        <v>607</v>
      </c>
      <c r="D26" s="29">
        <f t="shared" si="0"/>
        <v>1245831</v>
      </c>
      <c r="E26" s="29">
        <f t="shared" si="0"/>
        <v>5001</v>
      </c>
      <c r="F26" s="29">
        <f t="shared" si="0"/>
        <v>236913488.42298</v>
      </c>
      <c r="G26" s="63">
        <f t="shared" si="0"/>
        <v>236913.48842298</v>
      </c>
      <c r="H26" s="63">
        <f t="shared" si="0"/>
        <v>100</v>
      </c>
      <c r="I26" s="29">
        <f t="shared" si="0"/>
        <v>232287539.73000008</v>
      </c>
      <c r="J26" s="63">
        <f t="shared" si="0"/>
        <v>232817.78265</v>
      </c>
      <c r="K26" s="63">
        <f>SUM(K7:K25)</f>
        <v>100</v>
      </c>
      <c r="L26" s="159">
        <f t="shared" si="0"/>
        <v>4095.705772979994</v>
      </c>
      <c r="M26" s="153">
        <f>L26*100/J26</f>
        <v>1.759189408283798</v>
      </c>
    </row>
    <row r="27" ht="6" customHeight="1"/>
    <row r="28" ht="21">
      <c r="B28" s="8" t="s">
        <v>20</v>
      </c>
    </row>
    <row r="29" ht="21">
      <c r="B29" s="8" t="s">
        <v>21</v>
      </c>
    </row>
    <row r="30" ht="21">
      <c r="B30" s="8" t="s">
        <v>137</v>
      </c>
    </row>
  </sheetData>
  <mergeCells count="11">
    <mergeCell ref="A6:B6"/>
    <mergeCell ref="A5:B5"/>
    <mergeCell ref="G5:H5"/>
    <mergeCell ref="J5:K5"/>
    <mergeCell ref="L5:M5"/>
    <mergeCell ref="A1:M1"/>
    <mergeCell ref="A2:M2"/>
    <mergeCell ref="A4:B4"/>
    <mergeCell ref="G4:H4"/>
    <mergeCell ref="J4:K4"/>
    <mergeCell ref="L4:M4"/>
  </mergeCells>
  <printOptions/>
  <pageMargins left="0.9055118110236221" right="0.1968503937007874" top="0.7874015748031497" bottom="0.1968503937007874" header="0.5118110236220472" footer="0.5118110236220472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zoomScaleSheetLayoutView="75" workbookViewId="0" topLeftCell="A1">
      <selection activeCell="A1" sqref="A1:M1"/>
    </sheetView>
  </sheetViews>
  <sheetFormatPr defaultColWidth="9.140625" defaultRowHeight="21.75"/>
  <cols>
    <col min="1" max="1" width="4.00390625" style="111" customWidth="1"/>
    <col min="2" max="2" width="50.8515625" style="164" customWidth="1"/>
    <col min="3" max="3" width="8.8515625" style="164" customWidth="1"/>
    <col min="4" max="4" width="13.7109375" style="164" customWidth="1"/>
    <col min="5" max="5" width="10.7109375" style="164" customWidth="1"/>
    <col min="6" max="6" width="18.57421875" style="165" hidden="1" customWidth="1"/>
    <col min="7" max="7" width="17.28125" style="166" bestFit="1" customWidth="1"/>
    <col min="8" max="8" width="10.8515625" style="164" bestFit="1" customWidth="1"/>
    <col min="9" max="9" width="1.1484375" style="165" hidden="1" customWidth="1"/>
    <col min="10" max="10" width="15.421875" style="166" bestFit="1" customWidth="1"/>
    <col min="11" max="11" width="11.28125" style="164" customWidth="1"/>
    <col min="12" max="12" width="15.140625" style="164" customWidth="1"/>
    <col min="13" max="13" width="10.8515625" style="164" customWidth="1"/>
    <col min="14" max="16384" width="9.140625" style="164" customWidth="1"/>
  </cols>
  <sheetData>
    <row r="1" spans="1:13" ht="26.25">
      <c r="A1" s="237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24" customHeight="1">
      <c r="A2" s="237" t="s">
        <v>139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ht="21" thickBot="1"/>
    <row r="4" spans="1:13" ht="21.75" customHeight="1">
      <c r="A4" s="160"/>
      <c r="B4" s="161"/>
      <c r="C4" s="3" t="s">
        <v>1</v>
      </c>
      <c r="D4" s="3" t="s">
        <v>1</v>
      </c>
      <c r="E4" s="3" t="s">
        <v>1</v>
      </c>
      <c r="F4" s="167" t="s">
        <v>2</v>
      </c>
      <c r="G4" s="217" t="s">
        <v>2</v>
      </c>
      <c r="H4" s="236"/>
      <c r="I4" s="167" t="s">
        <v>2</v>
      </c>
      <c r="J4" s="217" t="s">
        <v>2</v>
      </c>
      <c r="K4" s="236"/>
      <c r="L4" s="217" t="s">
        <v>2</v>
      </c>
      <c r="M4" s="243"/>
    </row>
    <row r="5" spans="1:13" ht="21.75" customHeight="1">
      <c r="A5" s="234" t="s">
        <v>3</v>
      </c>
      <c r="B5" s="235"/>
      <c r="C5" s="9" t="s">
        <v>4</v>
      </c>
      <c r="D5" s="9" t="s">
        <v>5</v>
      </c>
      <c r="E5" s="9" t="s">
        <v>6</v>
      </c>
      <c r="F5" s="168" t="s">
        <v>140</v>
      </c>
      <c r="G5" s="212" t="s">
        <v>140</v>
      </c>
      <c r="H5" s="244"/>
      <c r="I5" s="168" t="s">
        <v>141</v>
      </c>
      <c r="J5" s="212" t="s">
        <v>134</v>
      </c>
      <c r="K5" s="244"/>
      <c r="L5" s="241" t="s">
        <v>22</v>
      </c>
      <c r="M5" s="242"/>
    </row>
    <row r="6" spans="1:13" ht="22.5" customHeight="1" thickBot="1">
      <c r="A6" s="162"/>
      <c r="B6" s="163"/>
      <c r="C6" s="6" t="s">
        <v>7</v>
      </c>
      <c r="D6" s="7" t="s">
        <v>8</v>
      </c>
      <c r="E6" s="6" t="s">
        <v>8</v>
      </c>
      <c r="F6" s="169"/>
      <c r="G6" s="72" t="s">
        <v>9</v>
      </c>
      <c r="H6" s="10" t="s">
        <v>10</v>
      </c>
      <c r="I6" s="169"/>
      <c r="J6" s="72" t="s">
        <v>9</v>
      </c>
      <c r="K6" s="10" t="s">
        <v>10</v>
      </c>
      <c r="L6" s="10" t="s">
        <v>9</v>
      </c>
      <c r="M6" s="11" t="s">
        <v>10</v>
      </c>
    </row>
    <row r="7" spans="1:13" s="22" customFormat="1" ht="21">
      <c r="A7" s="112" t="s">
        <v>87</v>
      </c>
      <c r="B7" s="170" t="s">
        <v>88</v>
      </c>
      <c r="C7" s="171">
        <v>91</v>
      </c>
      <c r="D7" s="171">
        <v>152489</v>
      </c>
      <c r="E7" s="171">
        <v>726</v>
      </c>
      <c r="F7" s="172">
        <v>33896040.22</v>
      </c>
      <c r="G7" s="173">
        <v>33896.040219999995</v>
      </c>
      <c r="H7" s="174">
        <v>14.225861431599121</v>
      </c>
      <c r="I7" s="172">
        <v>33852370.37</v>
      </c>
      <c r="J7" s="173">
        <v>33852.37037</v>
      </c>
      <c r="K7" s="174">
        <v>14.288916429089396</v>
      </c>
      <c r="L7" s="175">
        <v>43.669849999998405</v>
      </c>
      <c r="M7" s="176">
        <v>0.12900086322669643</v>
      </c>
    </row>
    <row r="8" spans="1:13" s="22" customFormat="1" ht="21">
      <c r="A8" s="118" t="s">
        <v>89</v>
      </c>
      <c r="B8" s="177" t="s">
        <v>90</v>
      </c>
      <c r="C8" s="178">
        <v>26</v>
      </c>
      <c r="D8" s="178">
        <v>61173</v>
      </c>
      <c r="E8" s="178">
        <v>97</v>
      </c>
      <c r="F8" s="179">
        <v>32288227.55</v>
      </c>
      <c r="G8" s="180">
        <v>32288.22755</v>
      </c>
      <c r="H8" s="181">
        <v>13.55107699946673</v>
      </c>
      <c r="I8" s="179">
        <v>32082881.49</v>
      </c>
      <c r="J8" s="180">
        <v>32082.88149</v>
      </c>
      <c r="K8" s="181">
        <v>13.542024012039343</v>
      </c>
      <c r="L8" s="182">
        <v>205.34605999999985</v>
      </c>
      <c r="M8" s="183">
        <v>0.6400486816123568</v>
      </c>
    </row>
    <row r="9" spans="1:13" s="22" customFormat="1" ht="21">
      <c r="A9" s="118" t="s">
        <v>91</v>
      </c>
      <c r="B9" s="177" t="s">
        <v>92</v>
      </c>
      <c r="C9" s="178">
        <v>62</v>
      </c>
      <c r="D9" s="178">
        <v>213074</v>
      </c>
      <c r="E9" s="178">
        <v>1180</v>
      </c>
      <c r="F9" s="179">
        <v>30517335.66</v>
      </c>
      <c r="G9" s="180">
        <v>30517.33566</v>
      </c>
      <c r="H9" s="181">
        <v>12.807849694035989</v>
      </c>
      <c r="I9" s="179">
        <v>30424759.81</v>
      </c>
      <c r="J9" s="180">
        <v>30424.75981</v>
      </c>
      <c r="K9" s="181">
        <v>12.842139133792298</v>
      </c>
      <c r="L9" s="182">
        <v>92.57585000000108</v>
      </c>
      <c r="M9" s="183">
        <v>0.30427799784823045</v>
      </c>
    </row>
    <row r="10" spans="1:13" s="22" customFormat="1" ht="21">
      <c r="A10" s="118" t="s">
        <v>93</v>
      </c>
      <c r="B10" s="177" t="s">
        <v>94</v>
      </c>
      <c r="C10" s="178">
        <v>39</v>
      </c>
      <c r="D10" s="178">
        <v>98593</v>
      </c>
      <c r="E10" s="178">
        <v>307</v>
      </c>
      <c r="F10" s="179">
        <v>27016406.31</v>
      </c>
      <c r="G10" s="180">
        <v>27016.40631</v>
      </c>
      <c r="H10" s="181">
        <v>11.33854131784601</v>
      </c>
      <c r="I10" s="179">
        <v>26712946.82</v>
      </c>
      <c r="J10" s="180">
        <v>26712.94682</v>
      </c>
      <c r="K10" s="181">
        <v>11.27540141247986</v>
      </c>
      <c r="L10" s="182">
        <v>303.45948999999746</v>
      </c>
      <c r="M10" s="183">
        <v>1.136001550277475</v>
      </c>
    </row>
    <row r="11" spans="1:13" s="22" customFormat="1" ht="21">
      <c r="A11" s="118" t="s">
        <v>95</v>
      </c>
      <c r="B11" s="177" t="s">
        <v>96</v>
      </c>
      <c r="C11" s="178">
        <v>43</v>
      </c>
      <c r="D11" s="178">
        <v>71573</v>
      </c>
      <c r="E11" s="178">
        <v>561</v>
      </c>
      <c r="F11" s="179">
        <v>25903325.03</v>
      </c>
      <c r="G11" s="180">
        <v>25903.32503</v>
      </c>
      <c r="H11" s="181">
        <v>10.871391174389313</v>
      </c>
      <c r="I11" s="179">
        <v>25942940.88</v>
      </c>
      <c r="J11" s="180">
        <v>25942.94088</v>
      </c>
      <c r="K11" s="181">
        <v>10.950385751647056</v>
      </c>
      <c r="L11" s="182">
        <v>-39.61584999999832</v>
      </c>
      <c r="M11" s="183">
        <v>-0.15270377473102548</v>
      </c>
    </row>
    <row r="12" spans="1:13" s="22" customFormat="1" ht="21">
      <c r="A12" s="118" t="s">
        <v>97</v>
      </c>
      <c r="B12" s="177" t="s">
        <v>98</v>
      </c>
      <c r="C12" s="178">
        <v>47</v>
      </c>
      <c r="D12" s="178">
        <v>111339</v>
      </c>
      <c r="E12" s="178">
        <v>425</v>
      </c>
      <c r="F12" s="179">
        <v>25274422.68</v>
      </c>
      <c r="G12" s="180">
        <v>25274.42268</v>
      </c>
      <c r="H12" s="181">
        <v>10.607446547611696</v>
      </c>
      <c r="I12" s="179">
        <v>25123771.57</v>
      </c>
      <c r="J12" s="180">
        <v>25123.77157</v>
      </c>
      <c r="K12" s="181">
        <v>10.604618477924982</v>
      </c>
      <c r="L12" s="182">
        <v>150.65110999999888</v>
      </c>
      <c r="M12" s="183">
        <v>0.5996357257916227</v>
      </c>
    </row>
    <row r="13" spans="1:13" s="22" customFormat="1" ht="21">
      <c r="A13" s="118" t="s">
        <v>99</v>
      </c>
      <c r="B13" s="177" t="s">
        <v>100</v>
      </c>
      <c r="C13" s="178">
        <v>40</v>
      </c>
      <c r="D13" s="178">
        <v>105383</v>
      </c>
      <c r="E13" s="178">
        <v>361</v>
      </c>
      <c r="F13" s="179">
        <v>15277386.5</v>
      </c>
      <c r="G13" s="180">
        <v>15277.3865</v>
      </c>
      <c r="H13" s="181">
        <v>6.411780903474015</v>
      </c>
      <c r="I13" s="179">
        <v>15081774.75</v>
      </c>
      <c r="J13" s="180">
        <v>15081.77475</v>
      </c>
      <c r="K13" s="181">
        <v>6.365941783387757</v>
      </c>
      <c r="L13" s="182">
        <v>195.61175000000003</v>
      </c>
      <c r="M13" s="183">
        <v>1.2970075023829675</v>
      </c>
    </row>
    <row r="14" spans="1:13" s="22" customFormat="1" ht="21">
      <c r="A14" s="118" t="s">
        <v>101</v>
      </c>
      <c r="B14" s="177" t="s">
        <v>102</v>
      </c>
      <c r="C14" s="178">
        <v>99</v>
      </c>
      <c r="D14" s="178">
        <v>87859</v>
      </c>
      <c r="E14" s="178">
        <v>270</v>
      </c>
      <c r="F14" s="179">
        <v>11566821.46</v>
      </c>
      <c r="G14" s="180">
        <v>11566.821460000001</v>
      </c>
      <c r="H14" s="181">
        <v>4.854490324711064</v>
      </c>
      <c r="I14" s="179">
        <v>11495643.36</v>
      </c>
      <c r="J14" s="180">
        <v>11495.64336</v>
      </c>
      <c r="K14" s="181">
        <v>4.852253637613042</v>
      </c>
      <c r="L14" s="182">
        <v>71.178100000001</v>
      </c>
      <c r="M14" s="183">
        <v>0.6191745670161517</v>
      </c>
    </row>
    <row r="15" spans="1:13" s="22" customFormat="1" ht="21">
      <c r="A15" s="118" t="s">
        <v>103</v>
      </c>
      <c r="B15" s="177" t="s">
        <v>104</v>
      </c>
      <c r="C15" s="178">
        <v>29</v>
      </c>
      <c r="D15" s="178">
        <v>89357</v>
      </c>
      <c r="E15" s="178">
        <v>374</v>
      </c>
      <c r="F15" s="179">
        <v>11153791.52</v>
      </c>
      <c r="G15" s="180">
        <v>11153.791519999999</v>
      </c>
      <c r="H15" s="181">
        <v>4.681145395468419</v>
      </c>
      <c r="I15" s="179">
        <v>11120546.26</v>
      </c>
      <c r="J15" s="180">
        <v>11120.54626</v>
      </c>
      <c r="K15" s="181">
        <v>4.693927025440454</v>
      </c>
      <c r="L15" s="182">
        <v>33.24525999999969</v>
      </c>
      <c r="M15" s="183">
        <v>0.29895347964677854</v>
      </c>
    </row>
    <row r="16" spans="1:13" s="22" customFormat="1" ht="21">
      <c r="A16" s="118" t="s">
        <v>105</v>
      </c>
      <c r="B16" s="177" t="s">
        <v>106</v>
      </c>
      <c r="C16" s="178">
        <v>11</v>
      </c>
      <c r="D16" s="178">
        <v>16256</v>
      </c>
      <c r="E16" s="178">
        <v>99</v>
      </c>
      <c r="F16" s="179">
        <v>6510542.05</v>
      </c>
      <c r="G16" s="180">
        <v>6510.54205</v>
      </c>
      <c r="H16" s="181">
        <v>2.7324155991899897</v>
      </c>
      <c r="I16" s="179">
        <v>6434495.62</v>
      </c>
      <c r="J16" s="180">
        <v>6434.49562</v>
      </c>
      <c r="K16" s="181">
        <v>2.7159684587109685</v>
      </c>
      <c r="L16" s="182">
        <v>76.04643000000033</v>
      </c>
      <c r="M16" s="183">
        <v>1.1818553386473567</v>
      </c>
    </row>
    <row r="17" spans="1:13" s="22" customFormat="1" ht="21">
      <c r="A17" s="118" t="s">
        <v>107</v>
      </c>
      <c r="B17" s="177" t="s">
        <v>108</v>
      </c>
      <c r="C17" s="178">
        <v>3</v>
      </c>
      <c r="D17" s="178">
        <v>9853</v>
      </c>
      <c r="E17" s="178">
        <v>13</v>
      </c>
      <c r="F17" s="179">
        <v>4583768.04</v>
      </c>
      <c r="G17" s="180">
        <v>4583.76804</v>
      </c>
      <c r="H17" s="181">
        <v>1.9237659782205883</v>
      </c>
      <c r="I17" s="179">
        <v>4579312.67</v>
      </c>
      <c r="J17" s="180">
        <v>4579.31267</v>
      </c>
      <c r="K17" s="181">
        <v>1.932905002784898</v>
      </c>
      <c r="L17" s="182">
        <v>4.455369999999675</v>
      </c>
      <c r="M17" s="183">
        <v>0.09729342198421395</v>
      </c>
    </row>
    <row r="18" spans="1:13" s="22" customFormat="1" ht="21">
      <c r="A18" s="118" t="s">
        <v>109</v>
      </c>
      <c r="B18" s="177" t="s">
        <v>110</v>
      </c>
      <c r="C18" s="178">
        <v>2</v>
      </c>
      <c r="D18" s="178">
        <v>1203</v>
      </c>
      <c r="E18" s="178">
        <v>4</v>
      </c>
      <c r="F18" s="179">
        <v>3973707.89</v>
      </c>
      <c r="G18" s="180">
        <v>3973.70789</v>
      </c>
      <c r="H18" s="181">
        <v>1.6677292523224452</v>
      </c>
      <c r="I18" s="179">
        <v>3866153.67</v>
      </c>
      <c r="J18" s="180">
        <v>3866.15367</v>
      </c>
      <c r="K18" s="181">
        <v>1.6318841513563198</v>
      </c>
      <c r="L18" s="182">
        <v>107.55421999999999</v>
      </c>
      <c r="M18" s="183">
        <v>2.781943739965204</v>
      </c>
    </row>
    <row r="19" spans="1:13" s="22" customFormat="1" ht="21">
      <c r="A19" s="118" t="s">
        <v>111</v>
      </c>
      <c r="B19" s="177" t="s">
        <v>112</v>
      </c>
      <c r="C19" s="178">
        <v>33</v>
      </c>
      <c r="D19" s="178">
        <v>26922</v>
      </c>
      <c r="E19" s="178">
        <v>196</v>
      </c>
      <c r="F19" s="179">
        <v>3361099.03011</v>
      </c>
      <c r="G19" s="180">
        <v>3361.09903011</v>
      </c>
      <c r="H19" s="181">
        <v>1.4106228559409901</v>
      </c>
      <c r="I19" s="179">
        <v>3331955.77298</v>
      </c>
      <c r="J19" s="180">
        <v>3331.95577298</v>
      </c>
      <c r="K19" s="181">
        <v>1.406401887524108</v>
      </c>
      <c r="L19" s="182">
        <v>29.143257130000165</v>
      </c>
      <c r="M19" s="183">
        <v>0.8746591826438117</v>
      </c>
    </row>
    <row r="20" spans="1:13" s="22" customFormat="1" ht="21">
      <c r="A20" s="118" t="s">
        <v>113</v>
      </c>
      <c r="B20" s="177" t="s">
        <v>114</v>
      </c>
      <c r="C20" s="178">
        <v>44</v>
      </c>
      <c r="D20" s="178">
        <v>34756</v>
      </c>
      <c r="E20" s="178">
        <v>258</v>
      </c>
      <c r="F20" s="179">
        <v>3020203.3</v>
      </c>
      <c r="G20" s="180">
        <v>3020.2032999999997</v>
      </c>
      <c r="H20" s="181">
        <v>1.2675520020095843</v>
      </c>
      <c r="I20" s="179">
        <v>2976805.58</v>
      </c>
      <c r="J20" s="180">
        <v>2976.80558</v>
      </c>
      <c r="K20" s="181">
        <v>1.2564947651630871</v>
      </c>
      <c r="L20" s="182">
        <v>43.39771999999948</v>
      </c>
      <c r="M20" s="183">
        <v>1.4578620885277795</v>
      </c>
    </row>
    <row r="21" spans="1:13" s="22" customFormat="1" ht="21">
      <c r="A21" s="118" t="s">
        <v>115</v>
      </c>
      <c r="B21" s="177" t="s">
        <v>116</v>
      </c>
      <c r="C21" s="178">
        <v>10</v>
      </c>
      <c r="D21" s="178">
        <v>163684</v>
      </c>
      <c r="E21" s="178">
        <v>50</v>
      </c>
      <c r="F21" s="179">
        <v>2578431.93</v>
      </c>
      <c r="G21" s="180">
        <v>2578.43193</v>
      </c>
      <c r="H21" s="181">
        <v>1.0821445546122466</v>
      </c>
      <c r="I21" s="179">
        <v>2551321.94</v>
      </c>
      <c r="J21" s="180">
        <v>2551.32194</v>
      </c>
      <c r="K21" s="181">
        <v>1.0769002461543797</v>
      </c>
      <c r="L21" s="182">
        <v>27.10999000000038</v>
      </c>
      <c r="M21" s="183">
        <v>1.0625860098236126</v>
      </c>
    </row>
    <row r="22" spans="1:13" s="22" customFormat="1" ht="21">
      <c r="A22" s="118" t="s">
        <v>117</v>
      </c>
      <c r="B22" s="177" t="s">
        <v>118</v>
      </c>
      <c r="C22" s="178">
        <v>22</v>
      </c>
      <c r="D22" s="178">
        <v>12690</v>
      </c>
      <c r="E22" s="178">
        <v>122</v>
      </c>
      <c r="F22" s="179">
        <v>1254687.5</v>
      </c>
      <c r="G22" s="180">
        <v>1254.6875</v>
      </c>
      <c r="H22" s="181">
        <v>0.526580992915742</v>
      </c>
      <c r="I22" s="179">
        <v>1246784.86</v>
      </c>
      <c r="J22" s="180">
        <v>1246.7848600000002</v>
      </c>
      <c r="K22" s="181">
        <v>0.5262616612921669</v>
      </c>
      <c r="L22" s="182">
        <v>7.902639999999792</v>
      </c>
      <c r="M22" s="183">
        <v>0.6338415113574439</v>
      </c>
    </row>
    <row r="23" spans="1:13" s="22" customFormat="1" ht="21">
      <c r="A23" s="118" t="s">
        <v>119</v>
      </c>
      <c r="B23" s="177" t="s">
        <v>120</v>
      </c>
      <c r="C23" s="178">
        <v>1</v>
      </c>
      <c r="D23" s="178">
        <v>8054</v>
      </c>
      <c r="E23" s="178">
        <v>1</v>
      </c>
      <c r="F23" s="179">
        <v>94367</v>
      </c>
      <c r="G23" s="180">
        <v>94.367</v>
      </c>
      <c r="H23" s="181">
        <v>0.039604976186086036</v>
      </c>
      <c r="I23" s="179">
        <v>89023</v>
      </c>
      <c r="J23" s="180">
        <v>89.023</v>
      </c>
      <c r="K23" s="181">
        <v>0.03757616359987927</v>
      </c>
      <c r="L23" s="182">
        <v>5.344000000000008</v>
      </c>
      <c r="M23" s="183">
        <v>6.002943059658749</v>
      </c>
    </row>
    <row r="24" spans="1:13" s="22" customFormat="1" ht="21">
      <c r="A24" s="118" t="s">
        <v>121</v>
      </c>
      <c r="B24" s="177" t="s">
        <v>122</v>
      </c>
      <c r="C24" s="178">
        <v>0</v>
      </c>
      <c r="D24" s="178">
        <v>0</v>
      </c>
      <c r="E24" s="178">
        <v>0</v>
      </c>
      <c r="F24" s="179">
        <v>0</v>
      </c>
      <c r="G24" s="180">
        <v>0</v>
      </c>
      <c r="H24" s="181">
        <v>0</v>
      </c>
      <c r="I24" s="179">
        <v>0</v>
      </c>
      <c r="J24" s="180">
        <v>0</v>
      </c>
      <c r="K24" s="181">
        <v>0</v>
      </c>
      <c r="L24" s="182">
        <v>0</v>
      </c>
      <c r="M24" s="183">
        <v>0</v>
      </c>
    </row>
    <row r="25" spans="1:13" s="191" customFormat="1" ht="21">
      <c r="A25" s="124" t="s">
        <v>123</v>
      </c>
      <c r="B25" s="184" t="s">
        <v>124</v>
      </c>
      <c r="C25" s="185">
        <v>0</v>
      </c>
      <c r="D25" s="185">
        <v>0</v>
      </c>
      <c r="E25" s="185">
        <v>0</v>
      </c>
      <c r="F25" s="186">
        <v>0</v>
      </c>
      <c r="G25" s="187">
        <v>0</v>
      </c>
      <c r="H25" s="188">
        <v>0</v>
      </c>
      <c r="I25" s="186">
        <v>0</v>
      </c>
      <c r="J25" s="187">
        <v>0</v>
      </c>
      <c r="K25" s="188">
        <v>0</v>
      </c>
      <c r="L25" s="189">
        <v>0</v>
      </c>
      <c r="M25" s="190">
        <v>0</v>
      </c>
    </row>
    <row r="26" spans="1:14" s="22" customFormat="1" ht="23.25" customHeight="1" thickBot="1">
      <c r="A26" s="239" t="s">
        <v>19</v>
      </c>
      <c r="B26" s="240"/>
      <c r="C26" s="192">
        <f aca="true" t="shared" si="0" ref="C26:L26">SUM(C7:C25)</f>
        <v>602</v>
      </c>
      <c r="D26" s="192">
        <f t="shared" si="0"/>
        <v>1264258</v>
      </c>
      <c r="E26" s="192">
        <f t="shared" si="0"/>
        <v>5044</v>
      </c>
      <c r="F26" s="193">
        <f t="shared" si="0"/>
        <v>238270563.67011002</v>
      </c>
      <c r="G26" s="194">
        <f t="shared" si="0"/>
        <v>238270.56367010993</v>
      </c>
      <c r="H26" s="194">
        <f t="shared" si="0"/>
        <v>100.00000000000001</v>
      </c>
      <c r="I26" s="193">
        <f t="shared" si="0"/>
        <v>236913488.42298</v>
      </c>
      <c r="J26" s="194">
        <f t="shared" si="0"/>
        <v>236913.48842298</v>
      </c>
      <c r="K26" s="194">
        <f t="shared" si="0"/>
        <v>100</v>
      </c>
      <c r="L26" s="194">
        <f t="shared" si="0"/>
        <v>1357.075247129998</v>
      </c>
      <c r="M26" s="195">
        <f>L26*100/J26</f>
        <v>0.5728146827617963</v>
      </c>
      <c r="N26" s="196"/>
    </row>
    <row r="27" ht="6" customHeight="1"/>
    <row r="28" spans="2:10" ht="21">
      <c r="B28" s="197" t="s">
        <v>20</v>
      </c>
      <c r="J28" s="198"/>
    </row>
    <row r="29" spans="2:13" ht="21">
      <c r="B29" s="197" t="s">
        <v>21</v>
      </c>
      <c r="D29" s="199"/>
      <c r="F29" s="200"/>
      <c r="G29" s="201"/>
      <c r="I29" s="200"/>
      <c r="J29" s="202"/>
      <c r="K29" s="203"/>
      <c r="L29" s="166"/>
      <c r="M29" s="201"/>
    </row>
    <row r="30" ht="21">
      <c r="B30" s="197" t="s">
        <v>142</v>
      </c>
    </row>
  </sheetData>
  <mergeCells count="10">
    <mergeCell ref="A2:M2"/>
    <mergeCell ref="A1:M1"/>
    <mergeCell ref="A5:B5"/>
    <mergeCell ref="A26:B26"/>
    <mergeCell ref="L5:M5"/>
    <mergeCell ref="L4:M4"/>
    <mergeCell ref="G4:H4"/>
    <mergeCell ref="G5:H5"/>
    <mergeCell ref="J5:K5"/>
    <mergeCell ref="J4:K4"/>
  </mergeCells>
  <printOptions horizontalCentered="1"/>
  <pageMargins left="0.1968503937007874" right="0.2362204724409449" top="0.2362204724409449" bottom="0.1968503937007874" header="0.1968503937007874" footer="0.1968503937007874"/>
  <pageSetup horizontalDpi="600" verticalDpi="600" orientation="landscape" paperSize="9" scale="9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Presario</dc:creator>
  <cp:keywords/>
  <dc:description/>
  <cp:lastModifiedBy>v</cp:lastModifiedBy>
  <cp:lastPrinted>2006-02-23T04:26:08Z</cp:lastPrinted>
  <dcterms:created xsi:type="dcterms:W3CDTF">2001-04-10T12:48:08Z</dcterms:created>
  <dcterms:modified xsi:type="dcterms:W3CDTF">2002-06-11T07:52:53Z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