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240" windowWidth="11370" windowHeight="11565" firstSheet="20" activeTab="24"/>
  </bookViews>
  <sheets>
    <sheet name="December_2011" sheetId="1" r:id="rId1"/>
    <sheet name="January_2012 " sheetId="2" r:id="rId2"/>
    <sheet name="February_2012" sheetId="3" r:id="rId3"/>
    <sheet name="March_2012 " sheetId="4" r:id="rId4"/>
    <sheet name="April_2012 " sheetId="5" r:id="rId5"/>
    <sheet name="May_2012" sheetId="6" r:id="rId6"/>
    <sheet name="June_2012 " sheetId="7" r:id="rId7"/>
    <sheet name="July_2012" sheetId="8" r:id="rId8"/>
    <sheet name="August_2012" sheetId="9" r:id="rId9"/>
    <sheet name="September_2012" sheetId="10" r:id="rId10"/>
    <sheet name="October_2012" sheetId="11" r:id="rId11"/>
    <sheet name="November_2012 " sheetId="12" r:id="rId12"/>
    <sheet name="December_2012" sheetId="13" r:id="rId13"/>
    <sheet name="January_2013" sheetId="14" r:id="rId14"/>
    <sheet name="February_2013" sheetId="15" r:id="rId15"/>
    <sheet name="March_2013" sheetId="16" r:id="rId16"/>
    <sheet name="April_2013" sheetId="17" r:id="rId17"/>
    <sheet name="May_2013" sheetId="18" r:id="rId18"/>
    <sheet name="June_2013" sheetId="19" r:id="rId19"/>
    <sheet name="July_2013" sheetId="20" r:id="rId20"/>
    <sheet name="Aug_2013 " sheetId="21" r:id="rId21"/>
    <sheet name="Sep_2013" sheetId="22" r:id="rId22"/>
    <sheet name="OCT_2013" sheetId="23" r:id="rId23"/>
    <sheet name="Nov_2013" sheetId="24" r:id="rId24"/>
    <sheet name="Dec_2013" sheetId="25" r:id="rId25"/>
    <sheet name="PRIVATE fund management" sheetId="26" r:id="rId26"/>
    <sheet name="data" sheetId="27" r:id="rId27"/>
  </sheets>
  <definedNames>
    <definedName name="_xlnm.Print_Area" localSheetId="4">'April_2012 '!$A$1:$J$34</definedName>
    <definedName name="_xlnm.Print_Area" localSheetId="16">'April_2013'!$A$1:$O$35</definedName>
    <definedName name="_xlnm.Print_Area" localSheetId="20">'Aug_2013 '!$A$1:$N$34</definedName>
    <definedName name="_xlnm.Print_Area" localSheetId="8">'August_2012'!$A$1:$J$35</definedName>
    <definedName name="_xlnm.Print_Area" localSheetId="24">'Dec_2013'!$A$1:$N$34</definedName>
    <definedName name="_xlnm.Print_Area" localSheetId="0">'December_2011'!$A$1:$J$34</definedName>
    <definedName name="_xlnm.Print_Area" localSheetId="12">'December_2012'!$A$1:$J$35</definedName>
    <definedName name="_xlnm.Print_Area" localSheetId="2">'February_2012'!$A$1:$J$34</definedName>
    <definedName name="_xlnm.Print_Area" localSheetId="14">'February_2013'!$A$1:$J$35</definedName>
    <definedName name="_xlnm.Print_Area" localSheetId="1">'January_2012 '!$A$1:$J$34</definedName>
    <definedName name="_xlnm.Print_Area" localSheetId="13">'January_2013'!$A$1:$J$35</definedName>
    <definedName name="_xlnm.Print_Area" localSheetId="7">'July_2012'!$A$1:$J$34</definedName>
    <definedName name="_xlnm.Print_Area" localSheetId="19">'July_2013'!$A$1:$N$34</definedName>
    <definedName name="_xlnm.Print_Area" localSheetId="6">'June_2012 '!$A$1:$J$34</definedName>
    <definedName name="_xlnm.Print_Area" localSheetId="18">'June_2013'!$A$1:$N$35</definedName>
    <definedName name="_xlnm.Print_Area" localSheetId="3">'March_2012 '!$A$1:$J$34</definedName>
    <definedName name="_xlnm.Print_Area" localSheetId="15">'March_2013'!$A$1:$O$35</definedName>
    <definedName name="_xlnm.Print_Area" localSheetId="5">'May_2012'!$A$1:$J$34</definedName>
    <definedName name="_xlnm.Print_Area" localSheetId="17">'May_2013'!$A$1:$N$35</definedName>
    <definedName name="_xlnm.Print_Area" localSheetId="23">'Nov_2013'!$A$1:$N$34</definedName>
    <definedName name="_xlnm.Print_Area" localSheetId="11">'November_2012 '!$A$1:$J$35</definedName>
    <definedName name="_xlnm.Print_Area" localSheetId="22">'OCT_2013'!$A$1:$N$34</definedName>
    <definedName name="_xlnm.Print_Area" localSheetId="10">'October_2012'!$A$1:$J$35</definedName>
    <definedName name="_xlnm.Print_Area" localSheetId="21">'Sep_2013'!$A$1:$N$34</definedName>
    <definedName name="_xlnm.Print_Area" localSheetId="9">'September_2012'!$A$1:$J$35</definedName>
  </definedNames>
  <calcPr fullCalcOnLoad="1"/>
</workbook>
</file>

<file path=xl/sharedStrings.xml><?xml version="1.0" encoding="utf-8"?>
<sst xmlns="http://schemas.openxmlformats.org/spreadsheetml/2006/main" count="1456" uniqueCount="138">
  <si>
    <t>รายงานแสดงการจัดการกองทุนส่วนบุคคล</t>
  </si>
  <si>
    <t xml:space="preserve">         เปลี่ยนแปลง</t>
  </si>
  <si>
    <t>ลำดับ</t>
  </si>
  <si>
    <t xml:space="preserve">บริษัท </t>
  </si>
  <si>
    <t>จำนวน</t>
  </si>
  <si>
    <t>จำนวนเงิน</t>
  </si>
  <si>
    <t>%</t>
  </si>
  <si>
    <t xml:space="preserve">% </t>
  </si>
  <si>
    <t>(กองทุน)</t>
  </si>
  <si>
    <t>(ล้านบาท)</t>
  </si>
  <si>
    <t xml:space="preserve"> บริษัทหลักทรัพย์จัดการกองทุน กสิกรไทย จำกัด</t>
  </si>
  <si>
    <t xml:space="preserve"> บริษัทหลักทรัพย์จัดการกองทุน ทิสโก้ จำกัด</t>
  </si>
  <si>
    <t xml:space="preserve"> บริษัทหลักทรัพย์จัดการกองทุนรวม วรรณ จำกัด</t>
  </si>
  <si>
    <t xml:space="preserve"> บริษัทหลักทรัพย์จัดการกองทุน เอ็มเอฟซี จำกัด (มหาชน)</t>
  </si>
  <si>
    <t xml:space="preserve"> บริษัทหลักทรัพย์จัดการกองทุน ไอเอ็นจี (ประเทศไทย) จำกัด</t>
  </si>
  <si>
    <t xml:space="preserve"> บริษัทหลักทรัพย์จัดการกองทุน กรุงไทย จำกัด (มหาชน)</t>
  </si>
  <si>
    <t xml:space="preserve"> บริษัทหลักทรัพย์จัดการกองทุน ธนชาต จำกัด</t>
  </si>
  <si>
    <t xml:space="preserve"> บริษัทหลักทรัพย์จัดการกองทุน ไทยพาณิชย์ จำกัด</t>
  </si>
  <si>
    <t xml:space="preserve"> บริษัทหลักทรัพย์ บัวหลวง จำกัด (มหาชน)</t>
  </si>
  <si>
    <t xml:space="preserve"> บริษัทหลักทรัพย์จัดการกองทุน อเบอร์ดีน จำกัด  </t>
  </si>
  <si>
    <t xml:space="preserve"> บริษัทหลักทรัพย์จัดการกองทุน แอสเซท พลัส จำกัด</t>
  </si>
  <si>
    <t xml:space="preserve"> บริษัทหลักทรัพย์จัดการกองทุน ยูโอบี (ไทย) จำกัด</t>
  </si>
  <si>
    <t xml:space="preserve"> บริษัทหลักทรัพย์จัดการกองทุน แมนูไลฟ์ (ประเทศไทย) จำกัด</t>
  </si>
  <si>
    <t xml:space="preserve"> บริษัทหลักทรัพย์จัดการกองทุน สยาม ไนท์ ฟันด์ แมเนจเม้นท์ จำกัด</t>
  </si>
  <si>
    <t xml:space="preserve"> บริษัทหลักทรัพย์จัดการกองทุน ฟินันซ่า  จำกัด</t>
  </si>
  <si>
    <t xml:space="preserve"> บริษัทหลักทรัพย์ เมอร์ชั่น พาร์ทเนอร์ จำกัด (มหาชน)</t>
  </si>
  <si>
    <t xml:space="preserve"> บริษัทหลักทรัพย์ ฟิลลิป (ประเทศไทย) จำกัด (มหาชน)</t>
  </si>
  <si>
    <t>รวม</t>
  </si>
  <si>
    <t>ที่มา:  บริษัทผู้จัดการกองทุนส่วนบุคคล</t>
  </si>
  <si>
    <t>จัดทำโดย:  สมาคมบริษัทจัดการลงทุน</t>
  </si>
  <si>
    <t>No. of Funds</t>
  </si>
  <si>
    <t>Amount of Funds (Million Baht)</t>
  </si>
  <si>
    <t xml:space="preserve"> บริษัทหลักทรัพย์จัดการกองทุนรวม บัวหลวง จำกัด</t>
  </si>
  <si>
    <t xml:space="preserve"> บริษัทหลักทรัพย์จัดการกองทุน ซีไอเอ็มบี-พรินซิเพิล จำกัด</t>
  </si>
  <si>
    <t xml:space="preserve"> บริษัทหลักทรัพย์จัดการกองทุน ทหารไทย จำกัด</t>
  </si>
  <si>
    <t>ธันวาคม  2553</t>
  </si>
  <si>
    <t>การแสดงข้อมูลเปรียบเทียบเดือนก่อนหน้า</t>
  </si>
  <si>
    <t>การแสดงข้อมูลเปรียบเทียบสิ้นปี</t>
  </si>
  <si>
    <t xml:space="preserve">บริษัทหลักทรัพย์จัดการกองทุน กรุงศรี จำกัด </t>
  </si>
  <si>
    <t>บริษัทหลักทรัพย์จัดการกองทุน เกียรตินาคิน จำกัด*</t>
  </si>
  <si>
    <t>บริษัทหลักทรัพย์จัดการกองทุนรวม ซีมิโก้ จำกัด</t>
  </si>
  <si>
    <t>พฤศจิกายน 2554</t>
  </si>
  <si>
    <t>ธันวาคม 2554</t>
  </si>
  <si>
    <t>ณ  31 ธันวาคม 2554</t>
  </si>
  <si>
    <t>Dec 12</t>
  </si>
  <si>
    <t>ณ  31 มกราคม 2555</t>
  </si>
  <si>
    <t>มกราคม 2555</t>
  </si>
  <si>
    <t>วันที่เผยแพร่  :  23 มกราคม 2555</t>
  </si>
  <si>
    <t>วันที่เผยแพร่  :  24 กุมภาพันธ์ 2555</t>
  </si>
  <si>
    <t>ณ  29 กุมภาพันธ์ 2555</t>
  </si>
  <si>
    <t>กุมภาพันธ์ 2555</t>
  </si>
  <si>
    <t>วันที่เผยแพร่  :  22 มีนาคม 2555</t>
  </si>
  <si>
    <t>ณ  31 มีนาคม 2555</t>
  </si>
  <si>
    <t>มีนาคม 2555</t>
  </si>
  <si>
    <t>วันที่เผยแพร่  :  23 เมษายน 2555</t>
  </si>
  <si>
    <t>เมษายน 2555</t>
  </si>
  <si>
    <t>ณ  30 เมษายน 2555</t>
  </si>
  <si>
    <t>วันที่เผยแพร่  :  22 พฤษภาคม 2555</t>
  </si>
  <si>
    <t>ณ  31 พฤษภาคม 2555</t>
  </si>
  <si>
    <t>พฤษภาคม 2555</t>
  </si>
  <si>
    <t>วันที่เผยแพร่  :  20 มิถุนายน 2555</t>
  </si>
  <si>
    <t>บริษัทหลักทรัพย์จัดการกองทุนรวม โซลาริส จำกัด</t>
  </si>
  <si>
    <t>บริษัทหลักทรัพย์จัดการกองทุน เกียรตินาคิน จำกัด</t>
  </si>
  <si>
    <t>ณ  30 มิถุนายน 2555</t>
  </si>
  <si>
    <t>มิถุนายน 2555</t>
  </si>
  <si>
    <t>วันที่เผยแพร่  :  20 กรกฎาคม 2555</t>
  </si>
  <si>
    <t>ณ  31 กรกฎาคม 2555</t>
  </si>
  <si>
    <t>กรกฎาคม 2555</t>
  </si>
  <si>
    <t>วันที่เผยแพร่  :  20 สิงหาคม 2555</t>
  </si>
  <si>
    <t>สิงหาคม 2555</t>
  </si>
  <si>
    <t>ณ  31 สิงหาคม 2555</t>
  </si>
  <si>
    <t>บริษัทหลักทรัพย์ ภัทร จำกัด (มหาชน)*</t>
  </si>
  <si>
    <t>วันที่เผยแพร่  :  21 กันยายน 2555</t>
  </si>
  <si>
    <t>*บริษัทหลักทรัพย์ ภัทร จำกัด (มหาชน) เริ่มรายงานข้อมูลมายังสมาคมบริษัทจัดการลงทุน ณ เดือนสิงหาคม 2555</t>
  </si>
  <si>
    <t>ณ  30 กันยายน 2555</t>
  </si>
  <si>
    <t>กันยายน 2555</t>
  </si>
  <si>
    <t>วันที่เผยแพร่  :  17 ตุลาคม 2555</t>
  </si>
  <si>
    <t>ณ  31 ตุลาคม 2555</t>
  </si>
  <si>
    <t>ตุลาคม  2555</t>
  </si>
  <si>
    <t>วันที่เผยแพร่  :  21พฤศจิกายน 2555</t>
  </si>
  <si>
    <t>ณ  30 พฤศจิกายน 2555</t>
  </si>
  <si>
    <t>พฤศจิกายน  2555</t>
  </si>
  <si>
    <t>ตุลาคม 2555</t>
  </si>
  <si>
    <t>วันที่เผยแพร่  :  19 ธันวาคม 2555</t>
  </si>
  <si>
    <t>ณ  31 ธันวาคม 2555</t>
  </si>
  <si>
    <t>ธันวาคม  2555</t>
  </si>
  <si>
    <t>วันที่เผยแพร่  :  21 มกราคม 2556</t>
  </si>
  <si>
    <t>บริษัทหลักทรัพย์ ภัทร จำกัด (มหาชน)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</si>
  <si>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</si>
  <si>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</si>
  <si>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</si>
  <si>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</si>
  <si>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</si>
  <si>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</si>
  <si>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</si>
  <si>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</si>
  <si>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</si>
  <si>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</si>
  <si>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</si>
  <si>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</si>
  <si>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ณ  31 มกราคม 2556</t>
  </si>
  <si>
    <t>มกราคม  2556</t>
  </si>
  <si>
    <t>ณ  28 กุมภาพันธ์ 2556</t>
  </si>
  <si>
    <t>กุมภาพันธ์  2556</t>
  </si>
  <si>
    <t>วันที่เผยแพร่  :  21 มีนาคม 2556</t>
  </si>
  <si>
    <t>มีนาคม 2556</t>
  </si>
  <si>
    <t>วันที่เผยแพร่  :  19 เมษายน 2556</t>
  </si>
  <si>
    <t>ณ  31 มีนาคม 2556</t>
  </si>
  <si>
    <t>ณ  30 เมษายน 2556</t>
  </si>
  <si>
    <t>เมษายน 2556</t>
  </si>
  <si>
    <t>พฤษภาคม 2556</t>
  </si>
  <si>
    <t xml:space="preserve"> บริษัทหลักทรัพย์จัดการกองทุน ยูโอบี (ประเทศไทย) จำกัด</t>
  </si>
  <si>
    <t>วันที่เผยแพร่  :  19 มิถุนายน 2556</t>
  </si>
  <si>
    <t>วันที่เผยแพร่  :  21 พฤษภาคม 2556</t>
  </si>
  <si>
    <t>ณ  31 พฤษภาคม 2556</t>
  </si>
  <si>
    <t>ณ  30  มิถุนายน 2556</t>
  </si>
  <si>
    <t>มิถุนายน 2556</t>
  </si>
  <si>
    <t>วันที่เผยแพร่  :  9 สิงหาคม 2556</t>
  </si>
  <si>
    <t>บริษัทหลักทรัพย์จัดการกองทุน ภัทร จำกัด</t>
  </si>
  <si>
    <t>ณ  31 กรกฎาคม 2556</t>
  </si>
  <si>
    <t>กรกฎาคม 2556</t>
  </si>
  <si>
    <t>วันที่เผยแพร่  :  30 สิงหาคม 2556</t>
  </si>
  <si>
    <t>สิงหาคม 2556</t>
  </si>
  <si>
    <t>ณ  31 สิงหาคม 2556</t>
  </si>
  <si>
    <t>วันที่เผยแพร่  :  27 กันยายน 2556</t>
  </si>
  <si>
    <t>ณ  30 กันยายน 2556</t>
  </si>
  <si>
    <t>กันยายน 2556</t>
  </si>
  <si>
    <t>วันที่เผยแพร่  :  4 พฤศจิกายน 2556</t>
  </si>
  <si>
    <t>ณ  31 ตุลาคม 2556</t>
  </si>
  <si>
    <t>ตุลาคม 2556</t>
  </si>
  <si>
    <t>วันที่เผยแพร่  :  29 พฤศจิกายน 2556</t>
  </si>
  <si>
    <t>ณ  30 พฤศจิกายน 2556</t>
  </si>
  <si>
    <t>พฤศจิกายน 2556</t>
  </si>
  <si>
    <t>วันที่เผยแพร่  :  27 ธันวาคม 2556</t>
  </si>
  <si>
    <t>ธันวาคม 2556</t>
  </si>
  <si>
    <t>ณ  31 ธันวาคม 2556</t>
  </si>
  <si>
    <t>วันที่เผยแพร่  :  24 มกราคม 2557</t>
  </si>
  <si>
    <t>0.00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</si>
</sst>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.00;[Red]\(#,##0.00\)"/>
    <numFmt numFmtId="178" formatCode="_-* #,##0.00000000_-;\-* #,##0.00000000_-;_-* &quot;-&quot;??_-;_-@_-"/>
    <numFmt numFmtId="179" formatCode="_(* #,##0.00000000_);_(* \(#,##0.00000000\);_(* &quot;-&quot;????????_);_(@_)"/>
    <numFmt numFmtId="180" formatCode="_-* #,##0.0000000_-;\-* #,##0.0000000_-;_-* &quot;-&quot;??_-;_-@_-"/>
    <numFmt numFmtId="181" formatCode="_-* #,##0.000000_-;\-* #,##0.000000_-;_-* &quot;-&quot;??_-;_-@_-"/>
    <numFmt numFmtId="182" formatCode="_-* #,##0.00000_-;\-* #,##0.00000_-;_-* &quot;-&quot;??_-;_-@_-"/>
    <numFmt numFmtId="183" formatCode="_-* #,##0.0000_-;\-* #,##0.0000_-;_-* &quot;-&quot;??_-;_-@_-"/>
    <numFmt numFmtId="184" formatCode="_-* #,##0.000_-;\-* #,##0.000_-;_-* &quot;-&quot;??_-;_-@_-"/>
    <numFmt numFmtId="185" formatCode="_-* #,##0.000000000_-;\-* #,##0.000000000_-;_-* &quot;-&quot;??_-;_-@_-"/>
    <numFmt numFmtId="186" formatCode="_-* #,##0.0000000000_-;\-* #,##0.0000000000_-;_-* &quot;-&quot;??_-;_-@_-"/>
    <numFmt numFmtId="187" formatCode="_-* #,##0.0_-;\-* #,##0.0_-;_-* &quot;-&quot;??_-;_-@_-"/>
    <numFmt numFmtId="188" formatCode="_(* #,##0_);_(* \(#,##0\);_(* &quot;-&quot;??_);_(@_)"/>
    <numFmt numFmtId="189" formatCode="&quot;ประกาศมูลค่าหน่วยลงทุน ประจำวันที่&quot;\ d\ ดดดด\ bbbb"/>
    <numFmt numFmtId="190" formatCode="&quot;ประจำเดือน&quot;\ ดดดด\ bbbb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50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0"/>
      <name val="Arial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0"/>
      <name val="Arial"/>
      <family val="2"/>
    </font>
    <font>
      <b/>
      <sz val="16"/>
      <name val="AngsanaUPC"/>
      <family val="1"/>
    </font>
    <font>
      <sz val="14"/>
      <color indexed="8"/>
      <name val="Cordia New"/>
      <family val="2"/>
    </font>
    <font>
      <b/>
      <sz val="11"/>
      <color indexed="2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6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>
        <color theme="1"/>
      </bottom>
    </border>
    <border>
      <left style="thin"/>
      <right style="medium"/>
      <top style="thin">
        <color theme="1"/>
      </top>
      <bottom style="thin">
        <color theme="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</cellStyleXfs>
  <cellXfs count="1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3" fillId="0" borderId="0" xfId="69">
      <alignment/>
      <protection/>
    </xf>
    <xf numFmtId="171" fontId="3" fillId="0" borderId="0" xfId="42" applyFont="1" applyAlignment="1">
      <alignment/>
    </xf>
    <xf numFmtId="171" fontId="5" fillId="0" borderId="0" xfId="0" applyNumberFormat="1" applyFont="1" applyFill="1" applyAlignment="1">
      <alignment/>
    </xf>
    <xf numFmtId="2" fontId="5" fillId="0" borderId="22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0" fontId="3" fillId="0" borderId="0" xfId="69" applyAlignment="1">
      <alignment vertical="center"/>
      <protection/>
    </xf>
    <xf numFmtId="0" fontId="6" fillId="0" borderId="24" xfId="69" applyFont="1" applyBorder="1" applyAlignment="1">
      <alignment vertical="center"/>
      <protection/>
    </xf>
    <xf numFmtId="176" fontId="3" fillId="0" borderId="25" xfId="42" applyNumberFormat="1" applyFont="1" applyBorder="1" applyAlignment="1">
      <alignment vertical="center"/>
    </xf>
    <xf numFmtId="0" fontId="6" fillId="0" borderId="26" xfId="69" applyFont="1" applyBorder="1" applyAlignment="1">
      <alignment vertical="center"/>
      <protection/>
    </xf>
    <xf numFmtId="176" fontId="3" fillId="0" borderId="27" xfId="42" applyNumberFormat="1" applyFont="1" applyBorder="1" applyAlignment="1">
      <alignment vertical="center"/>
    </xf>
    <xf numFmtId="176" fontId="3" fillId="0" borderId="28" xfId="42" applyNumberFormat="1" applyFont="1" applyBorder="1" applyAlignment="1">
      <alignment vertical="center"/>
    </xf>
    <xf numFmtId="0" fontId="3" fillId="0" borderId="0" xfId="69" applyAlignment="1">
      <alignment horizontal="center" vertical="center"/>
      <protection/>
    </xf>
    <xf numFmtId="0" fontId="49" fillId="33" borderId="29" xfId="69" applyFont="1" applyFill="1" applyBorder="1" applyAlignment="1">
      <alignment horizontal="center" vertical="center"/>
      <protection/>
    </xf>
    <xf numFmtId="17" fontId="49" fillId="33" borderId="30" xfId="69" applyNumberFormat="1" applyFont="1" applyFill="1" applyBorder="1" applyAlignment="1" quotePrefix="1">
      <alignment horizontal="center" vertical="center"/>
      <protection/>
    </xf>
    <xf numFmtId="17" fontId="49" fillId="33" borderId="19" xfId="69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Alignment="1">
      <alignment horizontal="center"/>
    </xf>
    <xf numFmtId="176" fontId="5" fillId="0" borderId="29" xfId="44" applyNumberFormat="1" applyFont="1" applyFill="1" applyBorder="1" applyAlignment="1">
      <alignment/>
    </xf>
    <xf numFmtId="171" fontId="5" fillId="0" borderId="30" xfId="44" applyNumberFormat="1" applyFont="1" applyFill="1" applyBorder="1" applyAlignment="1">
      <alignment/>
    </xf>
    <xf numFmtId="176" fontId="5" fillId="0" borderId="31" xfId="44" applyNumberFormat="1" applyFont="1" applyFill="1" applyBorder="1" applyAlignment="1">
      <alignment/>
    </xf>
    <xf numFmtId="171" fontId="5" fillId="0" borderId="30" xfId="44" applyFont="1" applyFill="1" applyBorder="1" applyAlignment="1">
      <alignment/>
    </xf>
    <xf numFmtId="177" fontId="5" fillId="0" borderId="24" xfId="44" applyNumberFormat="1" applyFont="1" applyFill="1" applyBorder="1" applyAlignment="1">
      <alignment/>
    </xf>
    <xf numFmtId="177" fontId="5" fillId="0" borderId="19" xfId="44" applyNumberFormat="1" applyFont="1" applyFill="1" applyBorder="1" applyAlignment="1">
      <alignment/>
    </xf>
    <xf numFmtId="176" fontId="5" fillId="0" borderId="24" xfId="44" applyNumberFormat="1" applyFont="1" applyFill="1" applyBorder="1" applyAlignment="1">
      <alignment/>
    </xf>
    <xf numFmtId="171" fontId="5" fillId="0" borderId="25" xfId="44" applyNumberFormat="1" applyFont="1" applyFill="1" applyBorder="1" applyAlignment="1">
      <alignment/>
    </xf>
    <xf numFmtId="171" fontId="5" fillId="0" borderId="25" xfId="44" applyFont="1" applyFill="1" applyBorder="1" applyAlignment="1">
      <alignment/>
    </xf>
    <xf numFmtId="177" fontId="5" fillId="0" borderId="32" xfId="44" applyNumberFormat="1" applyFont="1" applyFill="1" applyBorder="1" applyAlignment="1">
      <alignment/>
    </xf>
    <xf numFmtId="177" fontId="5" fillId="0" borderId="33" xfId="44" applyNumberFormat="1" applyFont="1" applyFill="1" applyBorder="1" applyAlignment="1">
      <alignment/>
    </xf>
    <xf numFmtId="177" fontId="5" fillId="0" borderId="20" xfId="44" applyNumberFormat="1" applyFont="1" applyFill="1" applyBorder="1" applyAlignment="1">
      <alignment/>
    </xf>
    <xf numFmtId="176" fontId="4" fillId="0" borderId="34" xfId="44" applyNumberFormat="1" applyFont="1" applyFill="1" applyBorder="1" applyAlignment="1">
      <alignment/>
    </xf>
    <xf numFmtId="171" fontId="4" fillId="0" borderId="35" xfId="44" applyFont="1" applyFill="1" applyBorder="1" applyAlignment="1">
      <alignment/>
    </xf>
    <xf numFmtId="176" fontId="4" fillId="0" borderId="0" xfId="44" applyNumberFormat="1" applyFont="1" applyFill="1" applyBorder="1" applyAlignment="1">
      <alignment/>
    </xf>
    <xf numFmtId="171" fontId="5" fillId="0" borderId="0" xfId="44" applyFont="1" applyFill="1" applyAlignment="1">
      <alignment/>
    </xf>
    <xf numFmtId="0" fontId="4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171" fontId="5" fillId="0" borderId="29" xfId="44" applyFont="1" applyFill="1" applyBorder="1" applyAlignment="1">
      <alignment/>
    </xf>
    <xf numFmtId="171" fontId="5" fillId="0" borderId="24" xfId="44" applyFont="1" applyFill="1" applyBorder="1" applyAlignment="1">
      <alignment/>
    </xf>
    <xf numFmtId="171" fontId="4" fillId="0" borderId="34" xfId="44" applyFont="1" applyFill="1" applyBorder="1" applyAlignment="1">
      <alignment/>
    </xf>
    <xf numFmtId="171" fontId="4" fillId="0" borderId="38" xfId="44" applyFont="1" applyFill="1" applyBorder="1" applyAlignment="1">
      <alignment/>
    </xf>
    <xf numFmtId="177" fontId="5" fillId="0" borderId="13" xfId="44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76" fontId="3" fillId="0" borderId="25" xfId="44" applyNumberFormat="1" applyFont="1" applyBorder="1" applyAlignment="1">
      <alignment vertical="center"/>
    </xf>
    <xf numFmtId="176" fontId="3" fillId="0" borderId="27" xfId="44" applyNumberFormat="1" applyFont="1" applyBorder="1" applyAlignment="1">
      <alignment vertical="center"/>
    </xf>
    <xf numFmtId="184" fontId="5" fillId="0" borderId="25" xfId="44" applyNumberFormat="1" applyFont="1" applyFill="1" applyBorder="1" applyAlignment="1">
      <alignment/>
    </xf>
    <xf numFmtId="176" fontId="5" fillId="0" borderId="41" xfId="44" applyNumberFormat="1" applyFont="1" applyFill="1" applyBorder="1" applyAlignment="1">
      <alignment/>
    </xf>
    <xf numFmtId="171" fontId="5" fillId="0" borderId="42" xfId="44" applyNumberFormat="1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176" fontId="5" fillId="0" borderId="44" xfId="44" applyNumberFormat="1" applyFont="1" applyFill="1" applyBorder="1" applyAlignment="1">
      <alignment/>
    </xf>
    <xf numFmtId="171" fontId="5" fillId="0" borderId="42" xfId="44" applyFont="1" applyFill="1" applyBorder="1" applyAlignment="1">
      <alignment/>
    </xf>
    <xf numFmtId="171" fontId="5" fillId="0" borderId="41" xfId="44" applyFont="1" applyFill="1" applyBorder="1" applyAlignment="1">
      <alignment/>
    </xf>
    <xf numFmtId="2" fontId="5" fillId="0" borderId="32" xfId="0" applyNumberFormat="1" applyFont="1" applyFill="1" applyBorder="1" applyAlignment="1">
      <alignment/>
    </xf>
    <xf numFmtId="171" fontId="4" fillId="0" borderId="0" xfId="44" applyFont="1" applyFill="1" applyBorder="1" applyAlignment="1">
      <alignment/>
    </xf>
    <xf numFmtId="177" fontId="4" fillId="0" borderId="0" xfId="44" applyNumberFormat="1" applyFont="1" applyFill="1" applyBorder="1" applyAlignment="1">
      <alignment/>
    </xf>
    <xf numFmtId="177" fontId="5" fillId="0" borderId="0" xfId="44" applyNumberFormat="1" applyFont="1" applyFill="1" applyBorder="1" applyAlignment="1">
      <alignment/>
    </xf>
    <xf numFmtId="177" fontId="5" fillId="0" borderId="36" xfId="44" applyNumberFormat="1" applyFont="1" applyFill="1" applyBorder="1" applyAlignment="1">
      <alignment/>
    </xf>
    <xf numFmtId="177" fontId="5" fillId="0" borderId="33" xfId="44" applyNumberFormat="1" applyFont="1" applyFill="1" applyBorder="1" applyAlignment="1">
      <alignment horizontal="center"/>
    </xf>
    <xf numFmtId="177" fontId="5" fillId="0" borderId="45" xfId="44" applyNumberFormat="1" applyFont="1" applyFill="1" applyBorder="1" applyAlignment="1">
      <alignment horizontal="right"/>
    </xf>
    <xf numFmtId="176" fontId="4" fillId="0" borderId="46" xfId="44" applyNumberFormat="1" applyFont="1" applyFill="1" applyBorder="1" applyAlignment="1">
      <alignment/>
    </xf>
    <xf numFmtId="176" fontId="4" fillId="0" borderId="45" xfId="44" applyNumberFormat="1" applyFont="1" applyFill="1" applyBorder="1" applyAlignment="1">
      <alignment/>
    </xf>
    <xf numFmtId="0" fontId="3" fillId="0" borderId="0" xfId="69" applyBorder="1">
      <alignment/>
      <protection/>
    </xf>
    <xf numFmtId="171" fontId="4" fillId="0" borderId="34" xfId="44" applyNumberFormat="1" applyFont="1" applyFill="1" applyBorder="1" applyAlignment="1">
      <alignment/>
    </xf>
    <xf numFmtId="0" fontId="5" fillId="0" borderId="0" xfId="65" applyFont="1" applyFill="1">
      <alignment/>
      <protection/>
    </xf>
    <xf numFmtId="177" fontId="4" fillId="0" borderId="36" xfId="44" applyNumberFormat="1" applyFont="1" applyFill="1" applyBorder="1" applyAlignment="1">
      <alignment/>
    </xf>
    <xf numFmtId="177" fontId="5" fillId="0" borderId="45" xfId="44" applyNumberFormat="1" applyFont="1" applyFill="1" applyBorder="1" applyAlignment="1">
      <alignment/>
    </xf>
    <xf numFmtId="177" fontId="5" fillId="0" borderId="33" xfId="44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20" xfId="44" applyNumberFormat="1" applyFont="1" applyFill="1" applyBorder="1" applyAlignment="1">
      <alignment horizontal="right"/>
    </xf>
    <xf numFmtId="177" fontId="4" fillId="0" borderId="45" xfId="44" applyNumberFormat="1" applyFont="1" applyFill="1" applyBorder="1" applyAlignment="1">
      <alignment horizontal="right"/>
    </xf>
    <xf numFmtId="177" fontId="4" fillId="0" borderId="45" xfId="44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71" fontId="5" fillId="0" borderId="44" xfId="44" applyNumberFormat="1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 horizontal="center"/>
    </xf>
    <xf numFmtId="171" fontId="5" fillId="0" borderId="30" xfId="42" applyFont="1" applyFill="1" applyBorder="1" applyAlignment="1">
      <alignment/>
    </xf>
    <xf numFmtId="171" fontId="5" fillId="0" borderId="0" xfId="42" applyFont="1" applyFill="1" applyAlignment="1">
      <alignment/>
    </xf>
    <xf numFmtId="171" fontId="5" fillId="0" borderId="25" xfId="42" applyFont="1" applyFill="1" applyBorder="1" applyAlignment="1">
      <alignment/>
    </xf>
    <xf numFmtId="171" fontId="5" fillId="0" borderId="44" xfId="42" applyFont="1" applyFill="1" applyBorder="1" applyAlignment="1">
      <alignment/>
    </xf>
    <xf numFmtId="4" fontId="5" fillId="0" borderId="25" xfId="42" applyNumberFormat="1" applyFont="1" applyFill="1" applyBorder="1" applyAlignment="1">
      <alignment/>
    </xf>
    <xf numFmtId="176" fontId="5" fillId="0" borderId="50" xfId="44" applyNumberFormat="1" applyFont="1" applyFill="1" applyBorder="1" applyAlignment="1">
      <alignment/>
    </xf>
    <xf numFmtId="171" fontId="5" fillId="0" borderId="51" xfId="42" applyFont="1" applyFill="1" applyBorder="1" applyAlignment="1">
      <alignment/>
    </xf>
    <xf numFmtId="176" fontId="5" fillId="0" borderId="29" xfId="45" applyNumberFormat="1" applyFont="1" applyFill="1" applyBorder="1" applyAlignment="1">
      <alignment/>
    </xf>
    <xf numFmtId="171" fontId="5" fillId="0" borderId="30" xfId="49" applyFont="1" applyFill="1" applyBorder="1" applyAlignment="1">
      <alignment/>
    </xf>
    <xf numFmtId="177" fontId="5" fillId="0" borderId="24" xfId="45" applyNumberFormat="1" applyFont="1" applyFill="1" applyBorder="1" applyAlignment="1">
      <alignment/>
    </xf>
    <xf numFmtId="177" fontId="5" fillId="0" borderId="20" xfId="45" applyNumberFormat="1" applyFont="1" applyFill="1" applyBorder="1" applyAlignment="1">
      <alignment/>
    </xf>
    <xf numFmtId="171" fontId="5" fillId="0" borderId="29" xfId="45" applyFont="1" applyFill="1" applyBorder="1" applyAlignment="1">
      <alignment/>
    </xf>
    <xf numFmtId="176" fontId="5" fillId="0" borderId="50" xfId="45" applyNumberFormat="1" applyFont="1" applyFill="1" applyBorder="1" applyAlignment="1">
      <alignment/>
    </xf>
    <xf numFmtId="171" fontId="5" fillId="0" borderId="51" xfId="49" applyFont="1" applyFill="1" applyBorder="1" applyAlignment="1">
      <alignment/>
    </xf>
    <xf numFmtId="176" fontId="5" fillId="0" borderId="24" xfId="45" applyNumberFormat="1" applyFont="1" applyFill="1" applyBorder="1" applyAlignment="1">
      <alignment/>
    </xf>
    <xf numFmtId="171" fontId="5" fillId="0" borderId="0" xfId="49" applyFont="1" applyFill="1" applyAlignment="1">
      <alignment/>
    </xf>
    <xf numFmtId="171" fontId="5" fillId="0" borderId="24" xfId="45" applyFont="1" applyFill="1" applyBorder="1" applyAlignment="1">
      <alignment/>
    </xf>
    <xf numFmtId="171" fontId="5" fillId="0" borderId="25" xfId="49" applyFont="1" applyFill="1" applyBorder="1" applyAlignment="1">
      <alignment/>
    </xf>
    <xf numFmtId="171" fontId="5" fillId="0" borderId="25" xfId="45" applyFont="1" applyFill="1" applyBorder="1" applyAlignment="1">
      <alignment/>
    </xf>
    <xf numFmtId="177" fontId="5" fillId="0" borderId="20" xfId="45" applyNumberFormat="1" applyFont="1" applyFill="1" applyBorder="1" applyAlignment="1">
      <alignment horizontal="right"/>
    </xf>
    <xf numFmtId="4" fontId="5" fillId="0" borderId="25" xfId="49" applyNumberFormat="1" applyFont="1" applyFill="1" applyBorder="1" applyAlignment="1">
      <alignment/>
    </xf>
    <xf numFmtId="177" fontId="5" fillId="0" borderId="33" xfId="45" applyNumberFormat="1" applyFont="1" applyFill="1" applyBorder="1" applyAlignment="1">
      <alignment horizontal="right"/>
    </xf>
    <xf numFmtId="176" fontId="5" fillId="0" borderId="41" xfId="45" applyNumberFormat="1" applyFont="1" applyFill="1" applyBorder="1" applyAlignment="1">
      <alignment/>
    </xf>
    <xf numFmtId="171" fontId="5" fillId="0" borderId="44" xfId="49" applyFont="1" applyFill="1" applyBorder="1" applyAlignment="1">
      <alignment/>
    </xf>
    <xf numFmtId="171" fontId="5" fillId="0" borderId="41" xfId="45" applyFont="1" applyFill="1" applyBorder="1" applyAlignment="1">
      <alignment/>
    </xf>
    <xf numFmtId="176" fontId="4" fillId="0" borderId="34" xfId="45" applyNumberFormat="1" applyFont="1" applyFill="1" applyBorder="1" applyAlignment="1">
      <alignment/>
    </xf>
    <xf numFmtId="171" fontId="4" fillId="0" borderId="34" xfId="45" applyNumberFormat="1" applyFont="1" applyFill="1" applyBorder="1" applyAlignment="1">
      <alignment/>
    </xf>
    <xf numFmtId="176" fontId="4" fillId="0" borderId="46" xfId="45" applyNumberFormat="1" applyFont="1" applyFill="1" applyBorder="1" applyAlignment="1">
      <alignment/>
    </xf>
    <xf numFmtId="171" fontId="4" fillId="0" borderId="35" xfId="45" applyFont="1" applyFill="1" applyBorder="1" applyAlignment="1">
      <alignment/>
    </xf>
    <xf numFmtId="177" fontId="4" fillId="0" borderId="36" xfId="45" applyNumberFormat="1" applyFont="1" applyFill="1" applyBorder="1" applyAlignment="1">
      <alignment/>
    </xf>
    <xf numFmtId="177" fontId="4" fillId="0" borderId="45" xfId="45" applyNumberFormat="1" applyFont="1" applyFill="1" applyBorder="1" applyAlignment="1">
      <alignment/>
    </xf>
    <xf numFmtId="171" fontId="4" fillId="0" borderId="34" xfId="45" applyFont="1" applyFill="1" applyBorder="1" applyAlignment="1">
      <alignment/>
    </xf>
    <xf numFmtId="171" fontId="4" fillId="0" borderId="38" xfId="45" applyFont="1" applyFill="1" applyBorder="1" applyAlignment="1">
      <alignment/>
    </xf>
    <xf numFmtId="177" fontId="4" fillId="0" borderId="45" xfId="45" applyNumberFormat="1" applyFont="1" applyFill="1" applyBorder="1" applyAlignment="1">
      <alignment horizontal="right"/>
    </xf>
    <xf numFmtId="176" fontId="4" fillId="0" borderId="0" xfId="45" applyNumberFormat="1" applyFont="1" applyFill="1" applyBorder="1" applyAlignment="1">
      <alignment/>
    </xf>
    <xf numFmtId="171" fontId="4" fillId="0" borderId="0" xfId="45" applyFont="1" applyFill="1" applyBorder="1" applyAlignment="1">
      <alignment/>
    </xf>
    <xf numFmtId="177" fontId="4" fillId="0" borderId="0" xfId="45" applyNumberFormat="1" applyFont="1" applyFill="1" applyBorder="1" applyAlignment="1">
      <alignment/>
    </xf>
    <xf numFmtId="177" fontId="5" fillId="0" borderId="0" xfId="45" applyNumberFormat="1" applyFont="1" applyFill="1" applyBorder="1" applyAlignment="1">
      <alignment/>
    </xf>
    <xf numFmtId="171" fontId="5" fillId="0" borderId="0" xfId="45" applyFont="1" applyFill="1" applyAlignment="1">
      <alignment/>
    </xf>
    <xf numFmtId="176" fontId="3" fillId="0" borderId="25" xfId="45" applyNumberFormat="1" applyFont="1" applyBorder="1" applyAlignment="1">
      <alignment vertical="center"/>
    </xf>
    <xf numFmtId="176" fontId="3" fillId="0" borderId="27" xfId="49" applyNumberFormat="1" applyFont="1" applyBorder="1" applyAlignment="1">
      <alignment vertical="center"/>
    </xf>
    <xf numFmtId="171" fontId="5" fillId="0" borderId="44" xfId="44" applyFont="1" applyFill="1" applyBorder="1" applyAlignment="1">
      <alignment/>
    </xf>
    <xf numFmtId="171" fontId="5" fillId="0" borderId="0" xfId="42" applyFont="1" applyFill="1" applyBorder="1" applyAlignment="1">
      <alignment/>
    </xf>
    <xf numFmtId="171" fontId="5" fillId="0" borderId="0" xfId="49" applyFont="1" applyFill="1" applyBorder="1" applyAlignment="1">
      <alignment/>
    </xf>
    <xf numFmtId="171" fontId="5" fillId="0" borderId="44" xfId="45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17" fontId="4" fillId="0" borderId="36" xfId="0" applyNumberFormat="1" applyFont="1" applyFill="1" applyBorder="1" applyAlignment="1" quotePrefix="1">
      <alignment horizontal="center"/>
    </xf>
    <xf numFmtId="17" fontId="4" fillId="0" borderId="52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17" fontId="4" fillId="0" borderId="37" xfId="0" applyNumberFormat="1" applyFont="1" applyFill="1" applyBorder="1" applyAlignment="1" quotePrefix="1">
      <alignment horizontal="center"/>
    </xf>
    <xf numFmtId="0" fontId="7" fillId="0" borderId="5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5 2" xfId="50"/>
    <cellStyle name="Comma 6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_Private Fund Chart" xfId="69"/>
    <cellStyle name="Note" xfId="70"/>
    <cellStyle name="Output" xfId="71"/>
    <cellStyle name="Percent" xfId="72"/>
    <cellStyle name="Title" xfId="73"/>
    <cellStyle name="Total" xfId="74"/>
    <cellStyle name="Warning Text" xfId="75"/>
    <cellStyle name="ปกติ 2" xfId="76"/>
  </cellStyles>
  <dxfs count="34"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chartsheet" Target="chartsheets/sheet1.xml" /><Relationship Id="rId27" Type="http://schemas.openxmlformats.org/officeDocument/2006/relationships/worksheet" Target="worksheets/sheet26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PRIVATE FUND MANAGEMENT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8975"/>
          <c:h val="0.856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data!$A$3</c:f>
              <c:strCache>
                <c:ptCount val="1"/>
                <c:pt idx="0">
                  <c:v>No. of Funds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_-;\-* #,##0_-;_-* &quot;-&quot;??_-;_-@_-" sourceLinked="0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660066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data!$B$2:$N$2</c:f>
              <c:strCache>
                <c:ptCount val="13"/>
                <c:pt idx="0">
                  <c:v>Dec 12</c:v>
                </c:pt>
                <c:pt idx="1">
                  <c:v>Jan 13</c:v>
                </c:pt>
                <c:pt idx="2">
                  <c:v>Feb 13</c:v>
                </c:pt>
                <c:pt idx="3">
                  <c:v>Mar 13</c:v>
                </c:pt>
                <c:pt idx="4">
                  <c:v>Apr 13</c:v>
                </c:pt>
                <c:pt idx="5">
                  <c:v>May 13</c:v>
                </c:pt>
                <c:pt idx="6">
                  <c:v>Jun 13</c:v>
                </c:pt>
                <c:pt idx="7">
                  <c:v>Jul 13</c:v>
                </c:pt>
                <c:pt idx="8">
                  <c:v>Aug 13</c:v>
                </c:pt>
                <c:pt idx="9">
                  <c:v>Sep 13</c:v>
                </c:pt>
                <c:pt idx="10">
                  <c:v>Oct 13</c:v>
                </c:pt>
                <c:pt idx="11">
                  <c:v>Nov 13</c:v>
                </c:pt>
                <c:pt idx="12">
                  <c:v>Dec 13</c:v>
                </c:pt>
              </c:strCache>
            </c:strRef>
          </c:cat>
          <c:val>
            <c:numRef>
              <c:f>data!$B$3:$N$3</c:f>
              <c:numCache>
                <c:ptCount val="13"/>
                <c:pt idx="0">
                  <c:v>1991</c:v>
                </c:pt>
                <c:pt idx="1">
                  <c:v>2029</c:v>
                </c:pt>
                <c:pt idx="2">
                  <c:v>2091</c:v>
                </c:pt>
                <c:pt idx="3">
                  <c:v>2170</c:v>
                </c:pt>
                <c:pt idx="4">
                  <c:v>2250</c:v>
                </c:pt>
                <c:pt idx="5">
                  <c:v>2310</c:v>
                </c:pt>
                <c:pt idx="6">
                  <c:v>2345</c:v>
                </c:pt>
                <c:pt idx="7">
                  <c:v>2348</c:v>
                </c:pt>
                <c:pt idx="8">
                  <c:v>2368</c:v>
                </c:pt>
                <c:pt idx="9">
                  <c:v>2389</c:v>
                </c:pt>
                <c:pt idx="10">
                  <c:v>2397</c:v>
                </c:pt>
                <c:pt idx="11">
                  <c:v>2437</c:v>
                </c:pt>
                <c:pt idx="12">
                  <c:v>2479</c:v>
                </c:pt>
              </c:numCache>
            </c:numRef>
          </c:val>
        </c:ser>
        <c:gapWidth val="80"/>
        <c:axId val="10030168"/>
        <c:axId val="23162649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Amount of Funds (Million Baht)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Pt>
            <c:idx val="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9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data!$B$2:$N$2</c:f>
              <c:strCache>
                <c:ptCount val="13"/>
                <c:pt idx="0">
                  <c:v>Dec 12</c:v>
                </c:pt>
                <c:pt idx="1">
                  <c:v>Jan 13</c:v>
                </c:pt>
                <c:pt idx="2">
                  <c:v>Feb 13</c:v>
                </c:pt>
                <c:pt idx="3">
                  <c:v>Mar 13</c:v>
                </c:pt>
                <c:pt idx="4">
                  <c:v>Apr 13</c:v>
                </c:pt>
                <c:pt idx="5">
                  <c:v>May 13</c:v>
                </c:pt>
                <c:pt idx="6">
                  <c:v>Jun 13</c:v>
                </c:pt>
                <c:pt idx="7">
                  <c:v>Jul 13</c:v>
                </c:pt>
                <c:pt idx="8">
                  <c:v>Aug 13</c:v>
                </c:pt>
                <c:pt idx="9">
                  <c:v>Sep 13</c:v>
                </c:pt>
                <c:pt idx="10">
                  <c:v>Oct 13</c:v>
                </c:pt>
                <c:pt idx="11">
                  <c:v>Nov 13</c:v>
                </c:pt>
                <c:pt idx="12">
                  <c:v>Dec 13</c:v>
                </c:pt>
              </c:strCache>
            </c:strRef>
          </c:cat>
          <c:val>
            <c:numRef>
              <c:f>data!$B$4:$N$4</c:f>
              <c:numCache>
                <c:ptCount val="13"/>
                <c:pt idx="0">
                  <c:v>322111.28021188</c:v>
                </c:pt>
                <c:pt idx="1">
                  <c:v>328171.03750251996</c:v>
                </c:pt>
                <c:pt idx="2">
                  <c:v>338122.30602168</c:v>
                </c:pt>
                <c:pt idx="3">
                  <c:v>334908.30166616983</c:v>
                </c:pt>
                <c:pt idx="4">
                  <c:v>343317.11471569</c:v>
                </c:pt>
                <c:pt idx="5">
                  <c:v>344210.96475591</c:v>
                </c:pt>
                <c:pt idx="6">
                  <c:v>339530.37304045004</c:v>
                </c:pt>
                <c:pt idx="7">
                  <c:v>339542.7398385877</c:v>
                </c:pt>
                <c:pt idx="8">
                  <c:v>333987.8492688701</c:v>
                </c:pt>
                <c:pt idx="9">
                  <c:v>346274.8366435899</c:v>
                </c:pt>
                <c:pt idx="10">
                  <c:v>382460.3029349401</c:v>
                </c:pt>
                <c:pt idx="11">
                  <c:v>407759.56190753006</c:v>
                </c:pt>
                <c:pt idx="12">
                  <c:v>430810.88</c:v>
                </c:pt>
              </c:numCache>
            </c:numRef>
          </c:val>
          <c:smooth val="0"/>
        </c:ser>
        <c:axId val="7137250"/>
        <c:axId val="64235251"/>
      </c:lineChart>
      <c:catAx>
        <c:axId val="1003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MONTH
ENDED</a:t>
                </a:r>
              </a:p>
            </c:rich>
          </c:tx>
          <c:layout>
            <c:manualLayout>
              <c:xMode val="factor"/>
              <c:yMode val="factor"/>
              <c:x val="0.006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62649"/>
        <c:crosses val="autoZero"/>
        <c:auto val="0"/>
        <c:lblOffset val="100"/>
        <c:tickLblSkip val="1"/>
        <c:noMultiLvlLbl val="0"/>
      </c:catAx>
      <c:valAx>
        <c:axId val="23162649"/>
        <c:scaling>
          <c:orientation val="minMax"/>
          <c:max val="2500"/>
          <c:min val="6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30168"/>
        <c:crossesAt val="1"/>
        <c:crossBetween val="between"/>
        <c:dispUnits/>
        <c:majorUnit val="300"/>
        <c:minorUnit val="100"/>
      </c:valAx>
      <c:catAx>
        <c:axId val="7137250"/>
        <c:scaling>
          <c:orientation val="minMax"/>
        </c:scaling>
        <c:axPos val="b"/>
        <c:delete val="1"/>
        <c:majorTickMark val="out"/>
        <c:minorTickMark val="none"/>
        <c:tickLblPos val="nextTo"/>
        <c:crossAx val="64235251"/>
        <c:crossesAt val="70000"/>
        <c:auto val="0"/>
        <c:lblOffset val="100"/>
        <c:tickLblSkip val="1"/>
        <c:noMultiLvlLbl val="0"/>
      </c:catAx>
      <c:valAx>
        <c:axId val="64235251"/>
        <c:scaling>
          <c:orientation val="minMax"/>
          <c:max val="440000"/>
          <c:min val="50000"/>
        </c:scaling>
        <c:axPos val="l"/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37250"/>
        <c:crosses val="max"/>
        <c:crossBetween val="between"/>
        <c:dispUnits/>
        <c:majorUnit val="3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175"/>
          <c:y val="0.005"/>
          <c:w val="0.231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0.89425</cdr:x>
      <cdr:y>0.06375</cdr:y>
    </cdr:from>
    <cdr:to>
      <cdr:x>1</cdr:x>
      <cdr:y>0.11675</cdr:y>
    </cdr:to>
    <cdr:sp>
      <cdr:nvSpPr>
        <cdr:cNvPr id="1" name="TextBox 2"/>
        <cdr:cNvSpPr txBox="1">
          <a:spLocks noChangeArrowheads="1"/>
        </cdr:cNvSpPr>
      </cdr:nvSpPr>
      <cdr:spPr>
        <a:xfrm>
          <a:off x="8343900" y="361950"/>
          <a:ext cx="9906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Million Baht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0.00075</cdr:x>
      <cdr:y>0.074</cdr:y>
    </cdr:from>
    <cdr:to>
      <cdr:x>0.0925</cdr:x>
      <cdr:y>0.1275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419100"/>
          <a:ext cx="857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 of Funds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34500" cy="5753100"/>
    <xdr:graphicFrame>
      <xdr:nvGraphicFramePr>
        <xdr:cNvPr id="1" name="Shape 1025"/>
        <xdr:cNvGraphicFramePr/>
      </xdr:nvGraphicFramePr>
      <xdr:xfrm>
        <a:off x="0" y="0"/>
        <a:ext cx="93345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85" zoomScaleNormal="85" zoomScalePageLayoutView="0" workbookViewId="0" topLeftCell="A10">
      <selection activeCell="F31" sqref="F31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1.28125" style="1" customWidth="1"/>
    <col min="4" max="4" width="17.14062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42187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43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44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45"/>
      <c r="C5" s="150" t="s">
        <v>42</v>
      </c>
      <c r="D5" s="150"/>
      <c r="E5" s="142"/>
      <c r="F5" s="150" t="s">
        <v>41</v>
      </c>
      <c r="G5" s="150"/>
      <c r="H5" s="142"/>
      <c r="I5" s="139" t="s">
        <v>1</v>
      </c>
      <c r="J5" s="140"/>
      <c r="L5" s="141" t="s">
        <v>35</v>
      </c>
      <c r="M5" s="142"/>
      <c r="N5" s="139" t="s">
        <v>1</v>
      </c>
      <c r="O5" s="140"/>
    </row>
    <row r="6" spans="1:15" ht="21.75" customHeight="1">
      <c r="A6" s="145"/>
      <c r="B6" s="145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46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5" ht="21">
      <c r="A8" s="11">
        <v>1</v>
      </c>
      <c r="B8" s="12" t="s">
        <v>10</v>
      </c>
      <c r="C8" s="35">
        <v>483</v>
      </c>
      <c r="D8" s="36">
        <v>76960.63121580001</v>
      </c>
      <c r="E8" s="22">
        <f aca="true" t="shared" si="0" ref="E8:E30">(D8*$A$58)/$D$31</f>
        <v>24.31489177725626</v>
      </c>
      <c r="F8" s="37">
        <v>492</v>
      </c>
      <c r="G8" s="38">
        <v>76522.47317186</v>
      </c>
      <c r="H8" s="13">
        <v>24.450910743196058</v>
      </c>
      <c r="I8" s="39">
        <f aca="true" t="shared" si="1" ref="I8:I30">(D8-G8)</f>
        <v>438.15804394001316</v>
      </c>
      <c r="J8" s="40">
        <f aca="true" t="shared" si="2" ref="J8:J31">IF(G8&lt;&gt;0,(D8-G8)/G8*100,0)</f>
        <v>0.5725874057363051</v>
      </c>
      <c r="K8" s="17"/>
      <c r="L8" s="53">
        <v>63527.07958411</v>
      </c>
      <c r="M8" s="13">
        <v>22.916676037232097</v>
      </c>
      <c r="N8" s="39">
        <f aca="true" t="shared" si="3" ref="N8:N31">D8-L8</f>
        <v>13433.55163169001</v>
      </c>
      <c r="O8" s="57">
        <f>IF(AND(L8=0,N8=0),"",IF(L8=0,"new",(N8*100)/L8))</f>
        <v>21.146181627795368</v>
      </c>
    </row>
    <row r="9" spans="1:15" ht="21">
      <c r="A9" s="11">
        <v>2</v>
      </c>
      <c r="B9" s="12" t="s">
        <v>11</v>
      </c>
      <c r="C9" s="41">
        <v>338</v>
      </c>
      <c r="D9" s="42">
        <v>36814.50135476</v>
      </c>
      <c r="E9" s="23">
        <f t="shared" si="0"/>
        <v>11.631149616803963</v>
      </c>
      <c r="F9" s="41">
        <v>342</v>
      </c>
      <c r="G9" s="43">
        <v>36643.48749635</v>
      </c>
      <c r="H9" s="14">
        <v>11.708542666680994</v>
      </c>
      <c r="I9" s="39">
        <f t="shared" si="1"/>
        <v>171.01385841000592</v>
      </c>
      <c r="J9" s="44">
        <f t="shared" si="2"/>
        <v>0.46669645848267133</v>
      </c>
      <c r="K9" s="17"/>
      <c r="L9" s="54">
        <v>42027.45954294</v>
      </c>
      <c r="M9" s="14">
        <v>15.160931075672204</v>
      </c>
      <c r="N9" s="39">
        <f t="shared" si="3"/>
        <v>-5212.958188179997</v>
      </c>
      <c r="O9" s="46">
        <f>IF(AND(L9=0,N9=0),"",IF(L9=0,"new",(N9*100)/L9))</f>
        <v>-12.403695690561191</v>
      </c>
    </row>
    <row r="10" spans="1:15" ht="21">
      <c r="A10" s="11">
        <v>3</v>
      </c>
      <c r="B10" s="12" t="s">
        <v>12</v>
      </c>
      <c r="C10" s="41">
        <v>88</v>
      </c>
      <c r="D10" s="42">
        <v>24535.491235370006</v>
      </c>
      <c r="E10" s="23">
        <f t="shared" si="0"/>
        <v>7.7517271449738825</v>
      </c>
      <c r="F10" s="41">
        <v>93</v>
      </c>
      <c r="G10" s="43">
        <v>24651.162622529995</v>
      </c>
      <c r="H10" s="14">
        <v>7.8766844825546185</v>
      </c>
      <c r="I10" s="39">
        <f t="shared" si="1"/>
        <v>-115.67138715998954</v>
      </c>
      <c r="J10" s="45">
        <f t="shared" si="2"/>
        <v>-0.469232988850073</v>
      </c>
      <c r="K10" s="17"/>
      <c r="L10" s="54">
        <v>29736.48972135</v>
      </c>
      <c r="M10" s="14">
        <v>10.727102613404469</v>
      </c>
      <c r="N10" s="39">
        <f t="shared" si="3"/>
        <v>-5200.998485979995</v>
      </c>
      <c r="O10" s="46">
        <f>IF(AND(L10=0,N10=0),"",IF(L10=0,"new",(N10*100)/L10))</f>
        <v>-17.490290665497813</v>
      </c>
    </row>
    <row r="11" spans="1:15" ht="21">
      <c r="A11" s="11">
        <v>4</v>
      </c>
      <c r="B11" s="12" t="s">
        <v>13</v>
      </c>
      <c r="C11" s="41">
        <v>28</v>
      </c>
      <c r="D11" s="42">
        <v>27334.71205846</v>
      </c>
      <c r="E11" s="23">
        <f t="shared" si="0"/>
        <v>8.636111151430708</v>
      </c>
      <c r="F11" s="41">
        <v>26</v>
      </c>
      <c r="G11" s="43">
        <v>26873.961865780002</v>
      </c>
      <c r="H11" s="14">
        <v>8.58692637155744</v>
      </c>
      <c r="I11" s="39">
        <f t="shared" si="1"/>
        <v>460.7501926799996</v>
      </c>
      <c r="J11" s="46">
        <f t="shared" si="2"/>
        <v>1.7144855491764932</v>
      </c>
      <c r="K11" s="17"/>
      <c r="L11" s="54">
        <v>25854.80974</v>
      </c>
      <c r="M11" s="14">
        <v>9.326830427194018</v>
      </c>
      <c r="N11" s="39">
        <f t="shared" si="3"/>
        <v>1479.902318460001</v>
      </c>
      <c r="O11" s="46">
        <f aca="true" t="shared" si="4" ref="O11:O31">IF(AND(L11=0,N11=0),"",IF(L11=0,"new",(N11*100)/L11))</f>
        <v>5.7238956052747225</v>
      </c>
    </row>
    <row r="12" spans="1:15" ht="21">
      <c r="A12" s="11">
        <v>5</v>
      </c>
      <c r="B12" s="12" t="s">
        <v>14</v>
      </c>
      <c r="C12" s="41">
        <v>13</v>
      </c>
      <c r="D12" s="42">
        <v>31601.77263445</v>
      </c>
      <c r="E12" s="23">
        <f t="shared" si="0"/>
        <v>9.984243494852718</v>
      </c>
      <c r="F12" s="41">
        <v>13</v>
      </c>
      <c r="G12" s="43">
        <v>30599.77850043</v>
      </c>
      <c r="H12" s="14">
        <v>9.777421218407774</v>
      </c>
      <c r="I12" s="39">
        <f t="shared" si="1"/>
        <v>1001.9941340200021</v>
      </c>
      <c r="J12" s="46">
        <f t="shared" si="2"/>
        <v>3.274514336781627</v>
      </c>
      <c r="K12" s="17"/>
      <c r="L12" s="54">
        <v>24000.70168888</v>
      </c>
      <c r="M12" s="14">
        <v>8.657981901121227</v>
      </c>
      <c r="N12" s="39">
        <f t="shared" si="3"/>
        <v>7601.070945570002</v>
      </c>
      <c r="O12" s="46">
        <f t="shared" si="4"/>
        <v>31.670202996988746</v>
      </c>
    </row>
    <row r="13" spans="1:15" ht="21">
      <c r="A13" s="11">
        <v>6</v>
      </c>
      <c r="B13" s="12" t="s">
        <v>15</v>
      </c>
      <c r="C13" s="41">
        <v>23</v>
      </c>
      <c r="D13" s="42">
        <v>25678.57249136</v>
      </c>
      <c r="E13" s="23">
        <f t="shared" si="0"/>
        <v>8.112871493622373</v>
      </c>
      <c r="F13" s="41">
        <v>23</v>
      </c>
      <c r="G13" s="43">
        <v>26337.409728450002</v>
      </c>
      <c r="H13" s="14">
        <v>8.415484076567017</v>
      </c>
      <c r="I13" s="39">
        <f t="shared" si="1"/>
        <v>-658.8372370900033</v>
      </c>
      <c r="J13" s="44">
        <f t="shared" si="2"/>
        <v>-2.5015263227587603</v>
      </c>
      <c r="K13" s="17"/>
      <c r="L13" s="54">
        <v>19141.79422374</v>
      </c>
      <c r="M13" s="14">
        <v>6.905185943830694</v>
      </c>
      <c r="N13" s="39">
        <f t="shared" si="3"/>
        <v>6536.77826762</v>
      </c>
      <c r="O13" s="46">
        <f t="shared" si="4"/>
        <v>34.14924531741633</v>
      </c>
    </row>
    <row r="14" spans="1:15" ht="21">
      <c r="A14" s="11">
        <v>7</v>
      </c>
      <c r="B14" s="15" t="s">
        <v>38</v>
      </c>
      <c r="C14" s="41">
        <v>45</v>
      </c>
      <c r="D14" s="42">
        <v>20766.655729349997</v>
      </c>
      <c r="E14" s="23">
        <f t="shared" si="0"/>
        <v>6.561003706152295</v>
      </c>
      <c r="F14" s="41">
        <v>46</v>
      </c>
      <c r="G14" s="43">
        <v>19952.70235339</v>
      </c>
      <c r="H14" s="14">
        <v>6.375404820393347</v>
      </c>
      <c r="I14" s="39">
        <f t="shared" si="1"/>
        <v>813.9533759599981</v>
      </c>
      <c r="J14" s="46">
        <f t="shared" si="2"/>
        <v>4.0794142143944025</v>
      </c>
      <c r="K14" s="17"/>
      <c r="L14" s="54">
        <v>18330.51957745</v>
      </c>
      <c r="M14" s="14">
        <v>6.612527783437337</v>
      </c>
      <c r="N14" s="39">
        <f t="shared" si="3"/>
        <v>2436.1361518999984</v>
      </c>
      <c r="O14" s="46">
        <f t="shared" si="4"/>
        <v>13.290055099675985</v>
      </c>
    </row>
    <row r="15" spans="1:15" ht="21">
      <c r="A15" s="11">
        <v>8</v>
      </c>
      <c r="B15" s="15" t="s">
        <v>17</v>
      </c>
      <c r="C15" s="41">
        <v>85</v>
      </c>
      <c r="D15" s="42">
        <v>34210.637577509995</v>
      </c>
      <c r="E15" s="23">
        <f t="shared" si="0"/>
        <v>10.808486588365165</v>
      </c>
      <c r="F15" s="41">
        <v>85</v>
      </c>
      <c r="G15" s="43">
        <v>33132.635514810005</v>
      </c>
      <c r="H15" s="14">
        <v>10.586734590242935</v>
      </c>
      <c r="I15" s="39">
        <f t="shared" si="1"/>
        <v>1078.0020626999903</v>
      </c>
      <c r="J15" s="44">
        <f t="shared" si="2"/>
        <v>3.253595875939699</v>
      </c>
      <c r="K15" s="17"/>
      <c r="L15" s="54">
        <v>10522.17875473</v>
      </c>
      <c r="M15" s="14">
        <v>3.7957570740951896</v>
      </c>
      <c r="N15" s="39">
        <f t="shared" si="3"/>
        <v>23688.458822779998</v>
      </c>
      <c r="O15" s="46">
        <f t="shared" si="4"/>
        <v>225.1288385699721</v>
      </c>
    </row>
    <row r="16" spans="1:15" ht="21">
      <c r="A16" s="11">
        <v>9</v>
      </c>
      <c r="B16" s="12" t="s">
        <v>16</v>
      </c>
      <c r="C16" s="41">
        <v>25</v>
      </c>
      <c r="D16" s="63">
        <v>9088.44179665</v>
      </c>
      <c r="E16" s="23">
        <f t="shared" si="0"/>
        <v>2.8713963908350735</v>
      </c>
      <c r="F16" s="41">
        <v>26</v>
      </c>
      <c r="G16" s="43">
        <v>9027.21650204</v>
      </c>
      <c r="H16" s="14">
        <v>2.8844293160150296</v>
      </c>
      <c r="I16" s="39">
        <f t="shared" si="1"/>
        <v>61.225294609999764</v>
      </c>
      <c r="J16" s="45">
        <f t="shared" si="2"/>
        <v>0.6782300457307506</v>
      </c>
      <c r="K16" s="17"/>
      <c r="L16" s="54">
        <v>8686.78682945</v>
      </c>
      <c r="M16" s="14">
        <v>3.1336601789072964</v>
      </c>
      <c r="N16" s="39">
        <f t="shared" si="3"/>
        <v>401.6549672000001</v>
      </c>
      <c r="O16" s="46">
        <f t="shared" si="4"/>
        <v>4.623746099516415</v>
      </c>
    </row>
    <row r="17" spans="1:15" ht="21">
      <c r="A17" s="11">
        <v>10</v>
      </c>
      <c r="B17" s="12" t="s">
        <v>18</v>
      </c>
      <c r="C17" s="41">
        <v>182</v>
      </c>
      <c r="D17" s="42">
        <v>7079.924354600001</v>
      </c>
      <c r="E17" s="23">
        <f t="shared" si="0"/>
        <v>2.236826696373535</v>
      </c>
      <c r="F17" s="41">
        <v>184</v>
      </c>
      <c r="G17" s="43">
        <v>7167.28179017</v>
      </c>
      <c r="H17" s="14">
        <v>2.290132036495985</v>
      </c>
      <c r="I17" s="39">
        <f t="shared" si="1"/>
        <v>-87.35743556999932</v>
      </c>
      <c r="J17" s="45">
        <f t="shared" si="2"/>
        <v>-1.2188363472720012</v>
      </c>
      <c r="K17" s="17"/>
      <c r="L17" s="54">
        <v>6625.00463675</v>
      </c>
      <c r="M17" s="14">
        <v>2.3898955531954864</v>
      </c>
      <c r="N17" s="39">
        <f t="shared" si="3"/>
        <v>454.9197178500008</v>
      </c>
      <c r="O17" s="46">
        <f t="shared" si="4"/>
        <v>6.866707916345984</v>
      </c>
    </row>
    <row r="18" spans="1:15" ht="21">
      <c r="A18" s="11">
        <v>11</v>
      </c>
      <c r="B18" s="12" t="s">
        <v>20</v>
      </c>
      <c r="C18" s="41">
        <v>80</v>
      </c>
      <c r="D18" s="42">
        <v>6948.471231519999</v>
      </c>
      <c r="E18" s="23">
        <f t="shared" si="0"/>
        <v>2.1952954821542785</v>
      </c>
      <c r="F18" s="41">
        <v>80</v>
      </c>
      <c r="G18" s="43">
        <v>6799.576844370001</v>
      </c>
      <c r="H18" s="14">
        <v>2.172640789324772</v>
      </c>
      <c r="I18" s="39">
        <f t="shared" si="1"/>
        <v>148.89438714999778</v>
      </c>
      <c r="J18" s="45">
        <f t="shared" si="2"/>
        <v>2.1897596064861187</v>
      </c>
      <c r="K18" s="17"/>
      <c r="L18" s="54">
        <v>6566.61638932</v>
      </c>
      <c r="M18" s="14">
        <v>2.368832652783648</v>
      </c>
      <c r="N18" s="39">
        <f t="shared" si="3"/>
        <v>381.85484219999853</v>
      </c>
      <c r="O18" s="46">
        <f t="shared" si="4"/>
        <v>5.815092881336124</v>
      </c>
    </row>
    <row r="19" spans="1:15" ht="21">
      <c r="A19" s="11">
        <v>12</v>
      </c>
      <c r="B19" s="12" t="s">
        <v>19</v>
      </c>
      <c r="C19" s="41">
        <v>1</v>
      </c>
      <c r="D19" s="42">
        <v>103.88272973000001</v>
      </c>
      <c r="E19" s="23">
        <f t="shared" si="0"/>
        <v>0.03282064207384444</v>
      </c>
      <c r="F19" s="41">
        <v>0</v>
      </c>
      <c r="G19" s="43">
        <v>0</v>
      </c>
      <c r="H19" s="14">
        <v>0</v>
      </c>
      <c r="I19" s="39">
        <f t="shared" si="1"/>
        <v>103.88272973000001</v>
      </c>
      <c r="J19" s="46">
        <f t="shared" si="2"/>
        <v>0</v>
      </c>
      <c r="K19" s="17"/>
      <c r="L19" s="54">
        <v>5252.07525467</v>
      </c>
      <c r="M19" s="14">
        <v>1.8946267941544297</v>
      </c>
      <c r="N19" s="39">
        <f t="shared" si="3"/>
        <v>-5148.192524939999</v>
      </c>
      <c r="O19" s="46">
        <f t="shared" si="4"/>
        <v>-98.02206319040019</v>
      </c>
    </row>
    <row r="20" spans="1:15" ht="21">
      <c r="A20" s="11">
        <v>13</v>
      </c>
      <c r="B20" s="12" t="s">
        <v>39</v>
      </c>
      <c r="C20" s="41">
        <v>0</v>
      </c>
      <c r="D20" s="42">
        <v>0</v>
      </c>
      <c r="E20" s="23">
        <f t="shared" si="0"/>
        <v>0</v>
      </c>
      <c r="F20" s="41">
        <v>0</v>
      </c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5188.84628662</v>
      </c>
      <c r="M20" s="14">
        <v>1.8718176584841544</v>
      </c>
      <c r="N20" s="39">
        <f t="shared" si="3"/>
        <v>-5188.84628662</v>
      </c>
      <c r="O20" s="46">
        <f t="shared" si="4"/>
        <v>-100</v>
      </c>
    </row>
    <row r="21" spans="1:15" ht="21">
      <c r="A21" s="11">
        <v>14</v>
      </c>
      <c r="B21" s="12" t="s">
        <v>21</v>
      </c>
      <c r="C21" s="41">
        <v>84</v>
      </c>
      <c r="D21" s="42">
        <v>5595.831468140001</v>
      </c>
      <c r="E21" s="23">
        <f t="shared" si="0"/>
        <v>1.7679433549611483</v>
      </c>
      <c r="F21" s="41">
        <v>86</v>
      </c>
      <c r="G21" s="43">
        <v>5555.38714747</v>
      </c>
      <c r="H21" s="14">
        <v>1.7750899788826815</v>
      </c>
      <c r="I21" s="39">
        <f t="shared" si="1"/>
        <v>40.44432067000071</v>
      </c>
      <c r="J21" s="44">
        <f t="shared" si="2"/>
        <v>0.7280198408569889</v>
      </c>
      <c r="K21" s="17"/>
      <c r="L21" s="54">
        <v>5119.77881796</v>
      </c>
      <c r="M21" s="14">
        <v>1.8469023497000117</v>
      </c>
      <c r="N21" s="39">
        <f t="shared" si="3"/>
        <v>476.05265018000046</v>
      </c>
      <c r="O21" s="46">
        <f t="shared" si="4"/>
        <v>9.298305007044931</v>
      </c>
    </row>
    <row r="22" spans="1:15" ht="21">
      <c r="A22" s="11">
        <v>15</v>
      </c>
      <c r="B22" s="12" t="s">
        <v>22</v>
      </c>
      <c r="C22" s="41">
        <v>2</v>
      </c>
      <c r="D22" s="42">
        <v>2694.85252047</v>
      </c>
      <c r="E22" s="23">
        <f t="shared" si="0"/>
        <v>0.8514099527998937</v>
      </c>
      <c r="F22" s="41">
        <v>2</v>
      </c>
      <c r="G22" s="43">
        <v>2707.00544544</v>
      </c>
      <c r="H22" s="14">
        <v>0.8649583028915884</v>
      </c>
      <c r="I22" s="39">
        <f t="shared" si="1"/>
        <v>-12.152924970000186</v>
      </c>
      <c r="J22" s="46">
        <f t="shared" si="2"/>
        <v>-0.44894349918918736</v>
      </c>
      <c r="K22" s="17"/>
      <c r="L22" s="54">
        <v>2544.39682513</v>
      </c>
      <c r="M22" s="14">
        <v>0.917862400308591</v>
      </c>
      <c r="N22" s="39">
        <f t="shared" si="3"/>
        <v>150.45569534000015</v>
      </c>
      <c r="O22" s="46">
        <f t="shared" si="4"/>
        <v>5.913216596326832</v>
      </c>
    </row>
    <row r="23" spans="1:15" ht="21">
      <c r="A23" s="11">
        <v>16</v>
      </c>
      <c r="B23" s="12" t="s">
        <v>33</v>
      </c>
      <c r="C23" s="41">
        <v>1</v>
      </c>
      <c r="D23" s="42">
        <v>6.77975938</v>
      </c>
      <c r="E23" s="23">
        <f t="shared" si="0"/>
        <v>0.002141992769501798</v>
      </c>
      <c r="F23" s="41">
        <v>1</v>
      </c>
      <c r="G23" s="43">
        <v>6.535819780000001</v>
      </c>
      <c r="H23" s="14">
        <v>0.00208836358066328</v>
      </c>
      <c r="I23" s="39">
        <f t="shared" si="1"/>
        <v>0.24393959999999915</v>
      </c>
      <c r="J23" s="44">
        <f t="shared" si="2"/>
        <v>3.732348935729056</v>
      </c>
      <c r="K23" s="17"/>
      <c r="L23" s="54">
        <v>1675.04448298</v>
      </c>
      <c r="M23" s="14">
        <v>0.6042533674727144</v>
      </c>
      <c r="N23" s="39">
        <f t="shared" si="3"/>
        <v>-1668.2647236</v>
      </c>
      <c r="O23" s="46">
        <f t="shared" si="4"/>
        <v>-99.5952489949438</v>
      </c>
    </row>
    <row r="24" spans="1:15" ht="21">
      <c r="A24" s="11">
        <v>17</v>
      </c>
      <c r="B24" s="12" t="s">
        <v>32</v>
      </c>
      <c r="C24" s="41">
        <v>29</v>
      </c>
      <c r="D24" s="42">
        <v>5675.94053362</v>
      </c>
      <c r="E24" s="23">
        <f t="shared" si="0"/>
        <v>1.7932529610123449</v>
      </c>
      <c r="F24" s="41">
        <v>30</v>
      </c>
      <c r="G24" s="43">
        <v>5604.78006286</v>
      </c>
      <c r="H24" s="14">
        <v>1.790872293743765</v>
      </c>
      <c r="I24" s="39">
        <f t="shared" si="1"/>
        <v>71.16047075999995</v>
      </c>
      <c r="J24" s="45">
        <f t="shared" si="2"/>
        <v>1.2696389503585317</v>
      </c>
      <c r="K24" s="17"/>
      <c r="L24" s="54">
        <v>1519.8222555</v>
      </c>
      <c r="M24" s="14">
        <v>0.5482587030835385</v>
      </c>
      <c r="N24" s="39">
        <f t="shared" si="3"/>
        <v>4156.11827812</v>
      </c>
      <c r="O24" s="46">
        <f t="shared" si="4"/>
        <v>273.46081182057014</v>
      </c>
    </row>
    <row r="25" spans="1:15" ht="21">
      <c r="A25" s="11">
        <v>18</v>
      </c>
      <c r="B25" s="12" t="s">
        <v>23</v>
      </c>
      <c r="C25" s="41">
        <v>22</v>
      </c>
      <c r="D25" s="42">
        <v>217.52650541999998</v>
      </c>
      <c r="E25" s="23">
        <f t="shared" si="0"/>
        <v>0.06872518266048458</v>
      </c>
      <c r="F25" s="41">
        <v>22</v>
      </c>
      <c r="G25" s="43">
        <v>214.90715581000003</v>
      </c>
      <c r="H25" s="14">
        <v>0.06866839853676825</v>
      </c>
      <c r="I25" s="39">
        <f t="shared" si="1"/>
        <v>2.6193496099999436</v>
      </c>
      <c r="J25" s="46">
        <f t="shared" si="2"/>
        <v>1.218828475081452</v>
      </c>
      <c r="K25" s="17"/>
      <c r="L25" s="54">
        <v>233.15554205</v>
      </c>
      <c r="M25" s="14">
        <v>0.08410822689197844</v>
      </c>
      <c r="N25" s="39">
        <f t="shared" si="3"/>
        <v>-15.62903663000003</v>
      </c>
      <c r="O25" s="46">
        <f t="shared" si="4"/>
        <v>-6.70326619413936</v>
      </c>
    </row>
    <row r="26" spans="1:15" ht="21">
      <c r="A26" s="11">
        <v>19</v>
      </c>
      <c r="B26" s="12" t="s">
        <v>26</v>
      </c>
      <c r="C26" s="41">
        <v>115</v>
      </c>
      <c r="D26" s="42">
        <v>366.39172027</v>
      </c>
      <c r="E26" s="23">
        <f t="shared" si="0"/>
        <v>0.11575756183011697</v>
      </c>
      <c r="F26" s="41">
        <v>118</v>
      </c>
      <c r="G26" s="43">
        <v>368.85271772000004</v>
      </c>
      <c r="H26" s="14">
        <v>0.11785799000643822</v>
      </c>
      <c r="I26" s="39">
        <f t="shared" si="1"/>
        <v>-2.4609974500000362</v>
      </c>
      <c r="J26" s="44">
        <f t="shared" si="2"/>
        <v>-0.6672032851519356</v>
      </c>
      <c r="K26" s="17"/>
      <c r="L26" s="54">
        <v>238.28526334</v>
      </c>
      <c r="M26" s="14">
        <v>0.0859587158761065</v>
      </c>
      <c r="N26" s="39">
        <f t="shared" si="3"/>
        <v>128.10645693</v>
      </c>
      <c r="O26" s="46">
        <f t="shared" si="4"/>
        <v>53.761804290519585</v>
      </c>
    </row>
    <row r="27" spans="1:15" ht="21">
      <c r="A27" s="11">
        <v>20</v>
      </c>
      <c r="B27" s="12" t="s">
        <v>24</v>
      </c>
      <c r="C27" s="41">
        <v>6</v>
      </c>
      <c r="D27" s="42">
        <v>229.93792478999998</v>
      </c>
      <c r="E27" s="23">
        <f t="shared" si="0"/>
        <v>0.07264643842484396</v>
      </c>
      <c r="F27" s="41">
        <v>6</v>
      </c>
      <c r="G27" s="43">
        <v>226.17128026</v>
      </c>
      <c r="H27" s="14">
        <v>0.0722675778381043</v>
      </c>
      <c r="I27" s="39">
        <f t="shared" si="1"/>
        <v>3.7666445299999793</v>
      </c>
      <c r="J27" s="45">
        <f t="shared" si="2"/>
        <v>1.6653947069097161</v>
      </c>
      <c r="K27" s="17"/>
      <c r="L27" s="54">
        <v>219.55371021</v>
      </c>
      <c r="M27" s="14">
        <v>0.07920151977068719</v>
      </c>
      <c r="N27" s="39">
        <f t="shared" si="3"/>
        <v>10.384214579999991</v>
      </c>
      <c r="O27" s="46">
        <f t="shared" si="4"/>
        <v>4.729692142331659</v>
      </c>
    </row>
    <row r="28" spans="1:15" ht="21">
      <c r="A28" s="11">
        <v>21</v>
      </c>
      <c r="B28" s="12" t="s">
        <v>25</v>
      </c>
      <c r="C28" s="41">
        <v>31</v>
      </c>
      <c r="D28" s="42">
        <v>383.11033707</v>
      </c>
      <c r="E28" s="23">
        <f t="shared" si="0"/>
        <v>0.12103963074945247</v>
      </c>
      <c r="F28" s="41">
        <v>30</v>
      </c>
      <c r="G28" s="43">
        <v>351.69481606</v>
      </c>
      <c r="H28" s="14">
        <v>0.1123755963429847</v>
      </c>
      <c r="I28" s="39">
        <f t="shared" si="1"/>
        <v>31.41552101000002</v>
      </c>
      <c r="J28" s="45">
        <f t="shared" si="2"/>
        <v>8.93260849333658</v>
      </c>
      <c r="K28" s="17"/>
      <c r="L28" s="54">
        <v>195.36493164</v>
      </c>
      <c r="M28" s="14">
        <v>0.07047569126016826</v>
      </c>
      <c r="N28" s="39">
        <f t="shared" si="3"/>
        <v>187.74540543</v>
      </c>
      <c r="O28" s="46">
        <f t="shared" si="4"/>
        <v>96.09984957584888</v>
      </c>
    </row>
    <row r="29" spans="1:15" ht="21">
      <c r="A29" s="11">
        <v>22</v>
      </c>
      <c r="B29" s="12" t="s">
        <v>34</v>
      </c>
      <c r="C29" s="41">
        <v>5</v>
      </c>
      <c r="D29" s="42">
        <v>119.34738015050002</v>
      </c>
      <c r="E29" s="23">
        <f t="shared" si="0"/>
        <v>0.03770653367072055</v>
      </c>
      <c r="F29" s="41">
        <v>5</v>
      </c>
      <c r="G29" s="43">
        <v>117.94872367400001</v>
      </c>
      <c r="H29" s="14">
        <v>0.0376876699783326</v>
      </c>
      <c r="I29" s="39">
        <f t="shared" si="1"/>
        <v>1.3986564765000082</v>
      </c>
      <c r="J29" s="46">
        <f t="shared" si="2"/>
        <v>1.1858173899073066</v>
      </c>
      <c r="K29" s="17"/>
      <c r="L29" s="54">
        <v>3.19714</v>
      </c>
      <c r="M29" s="14">
        <v>0.0011533321239593497</v>
      </c>
      <c r="N29" s="39">
        <f t="shared" si="3"/>
        <v>116.15024015050001</v>
      </c>
      <c r="O29" s="46">
        <f t="shared" si="4"/>
        <v>3632.94194656787</v>
      </c>
    </row>
    <row r="30" spans="1:15" ht="21.75" thickBot="1">
      <c r="A30" s="11">
        <v>23</v>
      </c>
      <c r="B30" s="12" t="s">
        <v>40</v>
      </c>
      <c r="C30" s="64">
        <v>1</v>
      </c>
      <c r="D30" s="65">
        <v>103.03308613</v>
      </c>
      <c r="E30" s="23">
        <f t="shared" si="0"/>
        <v>0.03255220622740095</v>
      </c>
      <c r="F30" s="67">
        <v>1</v>
      </c>
      <c r="G30" s="68">
        <v>102.72318643999999</v>
      </c>
      <c r="H30" s="66">
        <v>0.032822716762698136</v>
      </c>
      <c r="I30" s="39">
        <f t="shared" si="1"/>
        <v>0.30989969000000883</v>
      </c>
      <c r="J30" s="45">
        <f t="shared" si="2"/>
        <v>0.3016842650038114</v>
      </c>
      <c r="K30" s="17"/>
      <c r="L30" s="69">
        <v>0</v>
      </c>
      <c r="M30" s="70">
        <v>0</v>
      </c>
      <c r="N30" s="39">
        <f t="shared" si="3"/>
        <v>103.03308613</v>
      </c>
      <c r="O30" s="75" t="str">
        <f t="shared" si="4"/>
        <v>new</v>
      </c>
    </row>
    <row r="31" spans="1:15" ht="22.5" customHeight="1" thickBot="1">
      <c r="A31" s="139" t="s">
        <v>27</v>
      </c>
      <c r="B31" s="140"/>
      <c r="C31" s="47">
        <f>SUM(C8:C30)</f>
        <v>1687</v>
      </c>
      <c r="D31" s="80">
        <f>SUM(D8:D30)</f>
        <v>316516.4456450005</v>
      </c>
      <c r="E31" s="78">
        <f>SUM(E8:E30)</f>
        <v>100.00000000000001</v>
      </c>
      <c r="F31" s="77">
        <v>1711</v>
      </c>
      <c r="G31" s="48">
        <v>312963.692745694</v>
      </c>
      <c r="H31" s="48">
        <v>100.00000000000001</v>
      </c>
      <c r="I31" s="82">
        <f>SUM(I8:I30)</f>
        <v>3552.7528993065152</v>
      </c>
      <c r="J31" s="83">
        <f t="shared" si="2"/>
        <v>1.1351965041495562</v>
      </c>
      <c r="K31" s="17"/>
      <c r="L31" s="55">
        <v>277208.96119882</v>
      </c>
      <c r="M31" s="56">
        <v>100.00000000000003</v>
      </c>
      <c r="N31" s="74">
        <f t="shared" si="3"/>
        <v>39307.48444618052</v>
      </c>
      <c r="O31" s="76">
        <f t="shared" si="4"/>
        <v>14.179730798092194</v>
      </c>
    </row>
    <row r="32" spans="1:15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17"/>
      <c r="L32" s="71"/>
      <c r="M32" s="71"/>
      <c r="N32" s="73"/>
      <c r="O32" s="73"/>
    </row>
    <row r="33" spans="2:14" ht="21">
      <c r="B33" s="81" t="s">
        <v>47</v>
      </c>
      <c r="N33" s="2" t="s">
        <v>28</v>
      </c>
    </row>
    <row r="34" spans="2:14" ht="21">
      <c r="B34" s="2"/>
      <c r="N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C5:E5"/>
    <mergeCell ref="F5:H5"/>
    <mergeCell ref="I5:J5"/>
    <mergeCell ref="L5:M5"/>
    <mergeCell ref="N5:O5"/>
    <mergeCell ref="A31:B31"/>
    <mergeCell ref="A1:J1"/>
    <mergeCell ref="A2:J2"/>
    <mergeCell ref="A4:A7"/>
    <mergeCell ref="B4:B7"/>
    <mergeCell ref="F4:J4"/>
    <mergeCell ref="L4:O4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5" zoomScaleNormal="85" zoomScalePageLayoutView="0" workbookViewId="0" topLeftCell="A1">
      <selection activeCell="G19" sqref="G19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.2851562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74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52"/>
      <c r="C5" s="141" t="s">
        <v>75</v>
      </c>
      <c r="D5" s="150"/>
      <c r="E5" s="142"/>
      <c r="F5" s="141" t="s">
        <v>69</v>
      </c>
      <c r="G5" s="150"/>
      <c r="H5" s="142"/>
      <c r="I5" s="139" t="s">
        <v>1</v>
      </c>
      <c r="J5" s="140"/>
      <c r="L5" s="141" t="s">
        <v>42</v>
      </c>
      <c r="M5" s="142"/>
      <c r="N5" s="139" t="s">
        <v>1</v>
      </c>
      <c r="O5" s="140"/>
    </row>
    <row r="6" spans="1:15" ht="21.75" customHeight="1">
      <c r="A6" s="145"/>
      <c r="B6" s="152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53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91" t="s">
        <v>10</v>
      </c>
      <c r="C8" s="35">
        <v>498</v>
      </c>
      <c r="D8" s="36">
        <v>54177.93778240999</v>
      </c>
      <c r="E8" s="22">
        <f aca="true" t="shared" si="0" ref="E8:E31">(D8*$A$59)/$D$32</f>
        <v>18.45343658815626</v>
      </c>
      <c r="F8" s="37">
        <v>486</v>
      </c>
      <c r="G8" s="38">
        <v>49492.91142283</v>
      </c>
      <c r="H8" s="13">
        <v>16.454137591331694</v>
      </c>
      <c r="I8" s="39">
        <f aca="true" t="shared" si="1" ref="I8:I30">(D8-G8)</f>
        <v>4685.026359579984</v>
      </c>
      <c r="J8" s="40">
        <f aca="true" t="shared" si="2" ref="J8:J32">IF(G8&lt;&gt;0,(D8-G8)/G8*100,0)</f>
        <v>9.46605528932146</v>
      </c>
      <c r="K8" s="17"/>
      <c r="L8" s="53">
        <v>76960.63121580001</v>
      </c>
      <c r="M8" s="13">
        <v>24.31489177725626</v>
      </c>
      <c r="N8" s="39">
        <f aca="true" t="shared" si="3" ref="N8:N32">D8-L8</f>
        <v>-22782.69343339002</v>
      </c>
      <c r="O8" s="40">
        <f>IF(AND(L8=0,N8=0),"0.00",IF(L8=0,"new",(N8*100)/L8))</f>
        <v>-29.60304908298717</v>
      </c>
      <c r="Q8" s="85"/>
    </row>
    <row r="9" spans="1:17" ht="21">
      <c r="A9" s="11">
        <v>2</v>
      </c>
      <c r="B9" s="91" t="s">
        <v>11</v>
      </c>
      <c r="C9" s="41">
        <v>334</v>
      </c>
      <c r="D9" s="42">
        <v>32851.278421639996</v>
      </c>
      <c r="E9" s="23">
        <f t="shared" si="0"/>
        <v>11.189406758675515</v>
      </c>
      <c r="F9" s="41">
        <v>333</v>
      </c>
      <c r="G9" s="43">
        <v>39317.82713464</v>
      </c>
      <c r="H9" s="14">
        <v>13.071385757418618</v>
      </c>
      <c r="I9" s="39">
        <f t="shared" si="1"/>
        <v>-6466.548713000004</v>
      </c>
      <c r="J9" s="44">
        <f t="shared" si="2"/>
        <v>-16.446861854435518</v>
      </c>
      <c r="K9" s="17"/>
      <c r="L9" s="54">
        <v>36814.50135476</v>
      </c>
      <c r="M9" s="14">
        <v>11.631149616803963</v>
      </c>
      <c r="N9" s="39">
        <f t="shared" si="3"/>
        <v>-3963.222933120007</v>
      </c>
      <c r="O9" s="46">
        <f>IF(AND(L9=0,N9=0),"0.00",IF(L9=0,"new",(N9*100)/L9))</f>
        <v>-10.765385343478446</v>
      </c>
      <c r="Q9" s="85"/>
    </row>
    <row r="10" spans="1:17" ht="21">
      <c r="A10" s="11">
        <v>3</v>
      </c>
      <c r="B10" s="91" t="s">
        <v>12</v>
      </c>
      <c r="C10" s="41">
        <v>101</v>
      </c>
      <c r="D10" s="42">
        <v>22238.38428368</v>
      </c>
      <c r="E10" s="23">
        <f t="shared" si="0"/>
        <v>7.574570590894224</v>
      </c>
      <c r="F10" s="41">
        <v>93</v>
      </c>
      <c r="G10" s="43">
        <v>25697.566502789985</v>
      </c>
      <c r="H10" s="14">
        <v>8.543269790434271</v>
      </c>
      <c r="I10" s="39">
        <f t="shared" si="1"/>
        <v>-3459.1822191099855</v>
      </c>
      <c r="J10" s="45">
        <f t="shared" si="2"/>
        <v>-13.461127608073015</v>
      </c>
      <c r="K10" s="17"/>
      <c r="L10" s="54">
        <v>24535.491235370006</v>
      </c>
      <c r="M10" s="14">
        <v>7.7517271449738825</v>
      </c>
      <c r="N10" s="39">
        <f t="shared" si="3"/>
        <v>-2297.106951690006</v>
      </c>
      <c r="O10" s="46">
        <f>IF(AND(L10=0,N10=0),"0.00",IF(L10=0,"new",(N10*100)/L10))</f>
        <v>-9.362384187272884</v>
      </c>
      <c r="Q10" s="85"/>
    </row>
    <row r="11" spans="1:17" ht="21">
      <c r="A11" s="11">
        <v>4</v>
      </c>
      <c r="B11" s="91" t="s">
        <v>13</v>
      </c>
      <c r="C11" s="41">
        <v>27</v>
      </c>
      <c r="D11" s="42">
        <v>21219.41819807</v>
      </c>
      <c r="E11" s="23">
        <f t="shared" si="0"/>
        <v>7.227502636373614</v>
      </c>
      <c r="F11" s="41">
        <v>29</v>
      </c>
      <c r="G11" s="43">
        <v>29809.468546739998</v>
      </c>
      <c r="H11" s="14">
        <v>9.910289835289067</v>
      </c>
      <c r="I11" s="39">
        <f t="shared" si="1"/>
        <v>-8590.050348669996</v>
      </c>
      <c r="J11" s="46">
        <f t="shared" si="2"/>
        <v>-28.816516252885076</v>
      </c>
      <c r="K11" s="17"/>
      <c r="L11" s="54">
        <v>27334.71205846</v>
      </c>
      <c r="M11" s="14">
        <v>8.636111151430708</v>
      </c>
      <c r="N11" s="39">
        <f t="shared" si="3"/>
        <v>-6115.29386039</v>
      </c>
      <c r="O11" s="46">
        <f aca="true" t="shared" si="4" ref="O11:O32">IF(AND(L11=0,N11=0),"0.00",IF(L11=0,"new",(N11*100)/L11))</f>
        <v>-22.37189785394991</v>
      </c>
      <c r="Q11" s="85"/>
    </row>
    <row r="12" spans="1:17" ht="21">
      <c r="A12" s="11">
        <v>5</v>
      </c>
      <c r="B12" s="91" t="s">
        <v>14</v>
      </c>
      <c r="C12" s="41">
        <v>11</v>
      </c>
      <c r="D12" s="42">
        <v>36022.07930335</v>
      </c>
      <c r="E12" s="23">
        <f t="shared" si="0"/>
        <v>12.269406762354185</v>
      </c>
      <c r="F12" s="41">
        <v>11</v>
      </c>
      <c r="G12" s="43">
        <v>37158.09776131</v>
      </c>
      <c r="H12" s="14">
        <v>12.353374162480998</v>
      </c>
      <c r="I12" s="39">
        <f t="shared" si="1"/>
        <v>-1136.0184579599954</v>
      </c>
      <c r="J12" s="46">
        <f t="shared" si="2"/>
        <v>-3.057256766095406</v>
      </c>
      <c r="K12" s="17"/>
      <c r="L12" s="54">
        <v>31601.77263445</v>
      </c>
      <c r="M12" s="14">
        <v>9.984243494852718</v>
      </c>
      <c r="N12" s="39">
        <f t="shared" si="3"/>
        <v>4420.306668900001</v>
      </c>
      <c r="O12" s="46">
        <f t="shared" si="4"/>
        <v>13.987527598630011</v>
      </c>
      <c r="Q12" s="85"/>
    </row>
    <row r="13" spans="1:17" ht="21">
      <c r="A13" s="11">
        <v>6</v>
      </c>
      <c r="B13" s="91" t="s">
        <v>15</v>
      </c>
      <c r="C13" s="41">
        <v>31</v>
      </c>
      <c r="D13" s="42">
        <v>17109.60116278</v>
      </c>
      <c r="E13" s="23">
        <f t="shared" si="0"/>
        <v>5.827666261016566</v>
      </c>
      <c r="F13" s="41">
        <v>31</v>
      </c>
      <c r="G13" s="43">
        <v>17303.89172799</v>
      </c>
      <c r="H13" s="14">
        <v>5.752755438560003</v>
      </c>
      <c r="I13" s="39">
        <f t="shared" si="1"/>
        <v>-194.29056521000166</v>
      </c>
      <c r="J13" s="44">
        <f t="shared" si="2"/>
        <v>-1.12281426782003</v>
      </c>
      <c r="K13" s="17"/>
      <c r="L13" s="54">
        <v>25678.57249136</v>
      </c>
      <c r="M13" s="14">
        <v>8.112871493622373</v>
      </c>
      <c r="N13" s="39">
        <f t="shared" si="3"/>
        <v>-8568.971328579999</v>
      </c>
      <c r="O13" s="46">
        <f t="shared" si="4"/>
        <v>-33.370123403328506</v>
      </c>
      <c r="Q13" s="85"/>
    </row>
    <row r="14" spans="1:17" ht="21">
      <c r="A14" s="11">
        <v>7</v>
      </c>
      <c r="B14" s="92" t="s">
        <v>38</v>
      </c>
      <c r="C14" s="41">
        <v>48</v>
      </c>
      <c r="D14" s="42">
        <v>30042.056301080003</v>
      </c>
      <c r="E14" s="23">
        <f t="shared" si="0"/>
        <v>10.232563357363356</v>
      </c>
      <c r="F14" s="41">
        <v>47</v>
      </c>
      <c r="G14" s="43">
        <v>23854.26797541</v>
      </c>
      <c r="H14" s="14">
        <v>7.930457031607179</v>
      </c>
      <c r="I14" s="39">
        <f t="shared" si="1"/>
        <v>6187.788325670004</v>
      </c>
      <c r="J14" s="46">
        <f t="shared" si="2"/>
        <v>25.93996316319009</v>
      </c>
      <c r="K14" s="17"/>
      <c r="L14" s="54">
        <v>20766.655729349997</v>
      </c>
      <c r="M14" s="14">
        <v>6.561003706152295</v>
      </c>
      <c r="N14" s="39">
        <f t="shared" si="3"/>
        <v>9275.400571730006</v>
      </c>
      <c r="O14" s="46">
        <f t="shared" si="4"/>
        <v>44.66487378909483</v>
      </c>
      <c r="Q14" s="85"/>
    </row>
    <row r="15" spans="1:17" ht="21">
      <c r="A15" s="11">
        <v>8</v>
      </c>
      <c r="B15" s="92" t="s">
        <v>17</v>
      </c>
      <c r="C15" s="41">
        <v>100</v>
      </c>
      <c r="D15" s="42">
        <v>31781.8317153</v>
      </c>
      <c r="E15" s="23">
        <f t="shared" si="0"/>
        <v>10.825144703166545</v>
      </c>
      <c r="F15" s="41">
        <v>99</v>
      </c>
      <c r="G15" s="43">
        <v>30824.59690739</v>
      </c>
      <c r="H15" s="14">
        <v>10.247773754477006</v>
      </c>
      <c r="I15" s="39">
        <f t="shared" si="1"/>
        <v>957.2348079099975</v>
      </c>
      <c r="J15" s="44">
        <f t="shared" si="2"/>
        <v>3.105425225140597</v>
      </c>
      <c r="K15" s="17"/>
      <c r="L15" s="54">
        <v>34210.637577509995</v>
      </c>
      <c r="M15" s="14">
        <v>10.808486588365165</v>
      </c>
      <c r="N15" s="39">
        <f t="shared" si="3"/>
        <v>-2428.805862209996</v>
      </c>
      <c r="O15" s="46">
        <f t="shared" si="4"/>
        <v>-7.099563276794023</v>
      </c>
      <c r="Q15" s="85"/>
    </row>
    <row r="16" spans="1:17" ht="21">
      <c r="A16" s="11">
        <v>9</v>
      </c>
      <c r="B16" s="91" t="s">
        <v>16</v>
      </c>
      <c r="C16" s="41">
        <v>25</v>
      </c>
      <c r="D16" s="63">
        <v>9399.31507822</v>
      </c>
      <c r="E16" s="23">
        <f t="shared" si="0"/>
        <v>3.201481486147446</v>
      </c>
      <c r="F16" s="41">
        <v>26</v>
      </c>
      <c r="G16" s="43">
        <v>9392.62700148</v>
      </c>
      <c r="H16" s="14">
        <v>3.122620443684784</v>
      </c>
      <c r="I16" s="39">
        <f t="shared" si="1"/>
        <v>6.688076739999815</v>
      </c>
      <c r="J16" s="45">
        <f t="shared" si="2"/>
        <v>0.07120560349033314</v>
      </c>
      <c r="K16" s="17"/>
      <c r="L16" s="54">
        <v>9088.44179665</v>
      </c>
      <c r="M16" s="14">
        <v>2.8713963908350735</v>
      </c>
      <c r="N16" s="39">
        <f t="shared" si="3"/>
        <v>310.87328156999865</v>
      </c>
      <c r="O16" s="46">
        <f t="shared" si="4"/>
        <v>3.4205344384181076</v>
      </c>
      <c r="Q16" s="85"/>
    </row>
    <row r="17" spans="1:17" ht="21">
      <c r="A17" s="11">
        <v>10</v>
      </c>
      <c r="B17" s="91" t="s">
        <v>18</v>
      </c>
      <c r="C17" s="41">
        <v>165</v>
      </c>
      <c r="D17" s="42">
        <v>8189.20707282</v>
      </c>
      <c r="E17" s="23">
        <f t="shared" si="0"/>
        <v>2.7893090732336554</v>
      </c>
      <c r="F17" s="41">
        <v>165</v>
      </c>
      <c r="G17" s="43">
        <v>8116.55274865</v>
      </c>
      <c r="H17" s="14">
        <v>2.6983839069928797</v>
      </c>
      <c r="I17" s="39">
        <f t="shared" si="1"/>
        <v>72.65432417000011</v>
      </c>
      <c r="J17" s="45">
        <f t="shared" si="2"/>
        <v>0.8951377071021249</v>
      </c>
      <c r="K17" s="17"/>
      <c r="L17" s="54">
        <v>7079.924354600001</v>
      </c>
      <c r="M17" s="14">
        <v>2.236826696373535</v>
      </c>
      <c r="N17" s="39">
        <f t="shared" si="3"/>
        <v>1109.282718219999</v>
      </c>
      <c r="O17" s="46">
        <f t="shared" si="4"/>
        <v>15.668002405975859</v>
      </c>
      <c r="Q17" s="85"/>
    </row>
    <row r="18" spans="1:17" ht="21">
      <c r="A18" s="11">
        <v>11</v>
      </c>
      <c r="B18" s="91" t="s">
        <v>20</v>
      </c>
      <c r="C18" s="41">
        <v>83</v>
      </c>
      <c r="D18" s="42">
        <v>8917.319300099998</v>
      </c>
      <c r="E18" s="23">
        <f t="shared" si="0"/>
        <v>3.0373098898969837</v>
      </c>
      <c r="F18" s="41">
        <v>84</v>
      </c>
      <c r="G18" s="43">
        <v>8680.29750209</v>
      </c>
      <c r="H18" s="14">
        <v>2.885803346925329</v>
      </c>
      <c r="I18" s="39">
        <f t="shared" si="1"/>
        <v>237.02179800999875</v>
      </c>
      <c r="J18" s="45">
        <f t="shared" si="2"/>
        <v>2.7305722868706956</v>
      </c>
      <c r="K18" s="17"/>
      <c r="L18" s="54">
        <v>6948.471231519999</v>
      </c>
      <c r="M18" s="14">
        <v>2.1952954821542785</v>
      </c>
      <c r="N18" s="39">
        <f t="shared" si="3"/>
        <v>1968.8480685799996</v>
      </c>
      <c r="O18" s="46">
        <f t="shared" si="4"/>
        <v>28.33498194032687</v>
      </c>
      <c r="Q18" s="85"/>
    </row>
    <row r="19" spans="1:17" ht="21">
      <c r="A19" s="11">
        <v>12</v>
      </c>
      <c r="B19" s="91" t="s">
        <v>19</v>
      </c>
      <c r="C19" s="41">
        <v>1</v>
      </c>
      <c r="D19" s="42">
        <v>140.72469918000002</v>
      </c>
      <c r="E19" s="23">
        <f t="shared" si="0"/>
        <v>0.04793195199003347</v>
      </c>
      <c r="F19" s="41">
        <v>1</v>
      </c>
      <c r="G19" s="43">
        <v>128.87960211</v>
      </c>
      <c r="H19" s="14">
        <v>0.0428465944894047</v>
      </c>
      <c r="I19" s="39">
        <f t="shared" si="1"/>
        <v>11.845097070000008</v>
      </c>
      <c r="J19" s="46">
        <f t="shared" si="2"/>
        <v>9.190823742526845</v>
      </c>
      <c r="K19" s="17"/>
      <c r="L19" s="54">
        <v>103.88272973000001</v>
      </c>
      <c r="M19" s="14">
        <v>0.03282064207384444</v>
      </c>
      <c r="N19" s="39">
        <f t="shared" si="3"/>
        <v>36.84196945000001</v>
      </c>
      <c r="O19" s="46">
        <f t="shared" si="4"/>
        <v>35.46496087054643</v>
      </c>
      <c r="Q19" s="85"/>
    </row>
    <row r="20" spans="1:17" ht="21">
      <c r="A20" s="11">
        <v>13</v>
      </c>
      <c r="B20" s="91" t="s">
        <v>62</v>
      </c>
      <c r="C20" s="41"/>
      <c r="D20" s="42">
        <v>0</v>
      </c>
      <c r="E20" s="23">
        <f t="shared" si="0"/>
        <v>0</v>
      </c>
      <c r="F20" s="41"/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91" t="s">
        <v>21</v>
      </c>
      <c r="C21" s="41">
        <v>97</v>
      </c>
      <c r="D21" s="42">
        <v>6120.73115509</v>
      </c>
      <c r="E21" s="23">
        <f t="shared" si="0"/>
        <v>2.084769721159023</v>
      </c>
      <c r="F21" s="41">
        <v>97</v>
      </c>
      <c r="G21" s="43">
        <v>6429.04503683</v>
      </c>
      <c r="H21" s="14">
        <v>2.1373644947480885</v>
      </c>
      <c r="I21" s="39">
        <f t="shared" si="1"/>
        <v>-308.3138817399995</v>
      </c>
      <c r="J21" s="44">
        <f t="shared" si="2"/>
        <v>-4.795640409637281</v>
      </c>
      <c r="K21" s="17"/>
      <c r="L21" s="54">
        <v>5595.831468140001</v>
      </c>
      <c r="M21" s="14">
        <v>1.7679433549611483</v>
      </c>
      <c r="N21" s="39">
        <f t="shared" si="3"/>
        <v>524.8996869499997</v>
      </c>
      <c r="O21" s="86">
        <f t="shared" si="4"/>
        <v>9.380191128673703</v>
      </c>
      <c r="Q21" s="85"/>
    </row>
    <row r="22" spans="1:17" ht="21">
      <c r="A22" s="11">
        <v>15</v>
      </c>
      <c r="B22" s="91" t="s">
        <v>22</v>
      </c>
      <c r="C22" s="41">
        <v>2</v>
      </c>
      <c r="D22" s="42">
        <v>2514.11741639</v>
      </c>
      <c r="E22" s="23">
        <f t="shared" si="0"/>
        <v>0.85632839154677</v>
      </c>
      <c r="F22" s="41">
        <v>2</v>
      </c>
      <c r="G22" s="43">
        <v>2557.6506753000003</v>
      </c>
      <c r="H22" s="14">
        <v>0.8503022940480366</v>
      </c>
      <c r="I22" s="39">
        <f t="shared" si="1"/>
        <v>-43.53325891000031</v>
      </c>
      <c r="J22" s="46">
        <f t="shared" si="2"/>
        <v>-1.7020799333706533</v>
      </c>
      <c r="K22" s="17"/>
      <c r="L22" s="54">
        <v>2694.85252047</v>
      </c>
      <c r="M22" s="14">
        <v>0.8514099527998937</v>
      </c>
      <c r="N22" s="39">
        <f t="shared" si="3"/>
        <v>-180.73510407999993</v>
      </c>
      <c r="O22" s="86">
        <f t="shared" si="4"/>
        <v>-6.706678851890513</v>
      </c>
      <c r="Q22" s="85"/>
    </row>
    <row r="23" spans="1:17" ht="21">
      <c r="A23" s="11">
        <v>16</v>
      </c>
      <c r="B23" s="91" t="s">
        <v>33</v>
      </c>
      <c r="C23" s="41">
        <v>8</v>
      </c>
      <c r="D23" s="42">
        <v>539.0724492</v>
      </c>
      <c r="E23" s="23">
        <f t="shared" si="0"/>
        <v>0.18361236445887819</v>
      </c>
      <c r="F23" s="41">
        <v>2</v>
      </c>
      <c r="G23" s="43">
        <v>767.37988362</v>
      </c>
      <c r="H23" s="14">
        <v>0.25511884079786057</v>
      </c>
      <c r="I23" s="39">
        <f t="shared" si="1"/>
        <v>-228.30743441999994</v>
      </c>
      <c r="J23" s="44">
        <f t="shared" si="2"/>
        <v>-29.75155321286163</v>
      </c>
      <c r="K23" s="17"/>
      <c r="L23" s="54">
        <v>6.77975938</v>
      </c>
      <c r="M23" s="14">
        <v>0.002141992769501798</v>
      </c>
      <c r="N23" s="39">
        <f t="shared" si="3"/>
        <v>532.2926898200001</v>
      </c>
      <c r="O23" s="86">
        <f t="shared" si="4"/>
        <v>7851.203265269867</v>
      </c>
      <c r="Q23" s="85"/>
    </row>
    <row r="24" spans="1:17" ht="21">
      <c r="A24" s="11">
        <v>17</v>
      </c>
      <c r="B24" s="91" t="s">
        <v>32</v>
      </c>
      <c r="C24" s="41">
        <v>66</v>
      </c>
      <c r="D24" s="42">
        <v>8532.38441798</v>
      </c>
      <c r="E24" s="23">
        <f t="shared" si="0"/>
        <v>2.9061980069327515</v>
      </c>
      <c r="F24" s="41">
        <v>52</v>
      </c>
      <c r="G24" s="43">
        <v>8051.87634687</v>
      </c>
      <c r="H24" s="14">
        <v>2.6768819507893196</v>
      </c>
      <c r="I24" s="39">
        <f t="shared" si="1"/>
        <v>480.50807110999995</v>
      </c>
      <c r="J24" s="45">
        <f t="shared" si="2"/>
        <v>5.967653381770915</v>
      </c>
      <c r="K24" s="17"/>
      <c r="L24" s="54">
        <v>5675.94053362</v>
      </c>
      <c r="M24" s="14">
        <v>1.7932529610123449</v>
      </c>
      <c r="N24" s="39">
        <f t="shared" si="3"/>
        <v>2856.44388436</v>
      </c>
      <c r="O24" s="86">
        <f t="shared" si="4"/>
        <v>50.325472358996294</v>
      </c>
      <c r="Q24" s="85"/>
    </row>
    <row r="25" spans="1:17" ht="21">
      <c r="A25" s="11">
        <v>18</v>
      </c>
      <c r="B25" s="91" t="s">
        <v>23</v>
      </c>
      <c r="C25" s="41">
        <v>22</v>
      </c>
      <c r="D25" s="42">
        <v>557.5453843027879</v>
      </c>
      <c r="E25" s="23">
        <f t="shared" si="0"/>
        <v>0.18990439310503124</v>
      </c>
      <c r="F25" s="41">
        <v>22</v>
      </c>
      <c r="G25" s="43">
        <v>554.1759411715789</v>
      </c>
      <c r="H25" s="14">
        <v>0.18423824591649984</v>
      </c>
      <c r="I25" s="39">
        <f t="shared" si="1"/>
        <v>3.369443131208982</v>
      </c>
      <c r="J25" s="46">
        <f t="shared" si="2"/>
        <v>0.6080096375323817</v>
      </c>
      <c r="K25" s="17"/>
      <c r="L25" s="54">
        <v>217.52650541999998</v>
      </c>
      <c r="M25" s="14">
        <v>0.06872518266048458</v>
      </c>
      <c r="N25" s="39">
        <f t="shared" si="3"/>
        <v>340.0188788827879</v>
      </c>
      <c r="O25" s="86">
        <f t="shared" si="4"/>
        <v>156.3114702855543</v>
      </c>
      <c r="Q25" s="85"/>
    </row>
    <row r="26" spans="1:17" ht="21">
      <c r="A26" s="11">
        <v>19</v>
      </c>
      <c r="B26" s="91" t="s">
        <v>26</v>
      </c>
      <c r="C26" s="41">
        <v>161</v>
      </c>
      <c r="D26" s="42">
        <v>600.97436891</v>
      </c>
      <c r="E26" s="23">
        <f t="shared" si="0"/>
        <v>0.2046966507349885</v>
      </c>
      <c r="F26" s="41">
        <v>155</v>
      </c>
      <c r="G26" s="43">
        <v>547.7876350800001</v>
      </c>
      <c r="H26" s="14">
        <v>0.1821144252645207</v>
      </c>
      <c r="I26" s="39">
        <f t="shared" si="1"/>
        <v>53.186733829999866</v>
      </c>
      <c r="J26" s="44">
        <f t="shared" si="2"/>
        <v>9.70937100875458</v>
      </c>
      <c r="K26" s="17"/>
      <c r="L26" s="54">
        <v>366.39172027</v>
      </c>
      <c r="M26" s="14">
        <v>0.11575756183011697</v>
      </c>
      <c r="N26" s="39">
        <f t="shared" si="3"/>
        <v>234.58264863999995</v>
      </c>
      <c r="O26" s="86">
        <f t="shared" si="4"/>
        <v>64.02509545443117</v>
      </c>
      <c r="Q26" s="85"/>
    </row>
    <row r="27" spans="1:17" ht="21">
      <c r="A27" s="11">
        <v>20</v>
      </c>
      <c r="B27" s="91" t="s">
        <v>24</v>
      </c>
      <c r="C27" s="41">
        <v>7</v>
      </c>
      <c r="D27" s="42">
        <v>473.70400073</v>
      </c>
      <c r="E27" s="23">
        <f t="shared" si="0"/>
        <v>0.16134735091126126</v>
      </c>
      <c r="F27" s="41">
        <v>6</v>
      </c>
      <c r="G27" s="43">
        <v>266.01264839</v>
      </c>
      <c r="H27" s="14">
        <v>0.08843708304507987</v>
      </c>
      <c r="I27" s="39">
        <f t="shared" si="1"/>
        <v>207.69135234000004</v>
      </c>
      <c r="J27" s="45">
        <f t="shared" si="2"/>
        <v>78.0757432389097</v>
      </c>
      <c r="K27" s="17"/>
      <c r="L27" s="54">
        <v>229.93792478999998</v>
      </c>
      <c r="M27" s="14">
        <v>0.07264643842484396</v>
      </c>
      <c r="N27" s="39">
        <f t="shared" si="3"/>
        <v>243.76607594000004</v>
      </c>
      <c r="O27" s="86">
        <f t="shared" si="4"/>
        <v>106.0138627251808</v>
      </c>
      <c r="Q27" s="85"/>
    </row>
    <row r="28" spans="1:17" ht="21">
      <c r="A28" s="11">
        <v>21</v>
      </c>
      <c r="B28" s="91" t="s">
        <v>25</v>
      </c>
      <c r="C28" s="41">
        <v>44</v>
      </c>
      <c r="D28" s="42">
        <v>834.3333229299999</v>
      </c>
      <c r="E28" s="23">
        <f t="shared" si="0"/>
        <v>0.284180566818717</v>
      </c>
      <c r="F28" s="41">
        <v>42</v>
      </c>
      <c r="G28" s="43">
        <v>759.9378404500001</v>
      </c>
      <c r="H28" s="14">
        <v>0.2526447005874844</v>
      </c>
      <c r="I28" s="39">
        <f t="shared" si="1"/>
        <v>74.39548247999983</v>
      </c>
      <c r="J28" s="45">
        <f t="shared" si="2"/>
        <v>9.789679960659186</v>
      </c>
      <c r="K28" s="17"/>
      <c r="L28" s="54">
        <v>383.11033707</v>
      </c>
      <c r="M28" s="14">
        <v>0.12103963074945247</v>
      </c>
      <c r="N28" s="39">
        <f t="shared" si="3"/>
        <v>451.2229858599999</v>
      </c>
      <c r="O28" s="86">
        <f t="shared" si="4"/>
        <v>117.77885956064785</v>
      </c>
      <c r="Q28" s="85"/>
    </row>
    <row r="29" spans="1:17" ht="21">
      <c r="A29" s="11">
        <v>22</v>
      </c>
      <c r="B29" s="91" t="s">
        <v>34</v>
      </c>
      <c r="C29" s="41">
        <v>8</v>
      </c>
      <c r="D29" s="42">
        <v>357.0451701568001</v>
      </c>
      <c r="E29" s="23">
        <f t="shared" si="0"/>
        <v>0.12161242521001119</v>
      </c>
      <c r="F29" s="41">
        <v>8</v>
      </c>
      <c r="G29" s="43">
        <v>306.4308959845</v>
      </c>
      <c r="H29" s="14">
        <v>0.10187430845780115</v>
      </c>
      <c r="I29" s="39">
        <f t="shared" si="1"/>
        <v>50.6142741723001</v>
      </c>
      <c r="J29" s="46">
        <f t="shared" si="2"/>
        <v>16.517353450828367</v>
      </c>
      <c r="K29" s="17"/>
      <c r="L29" s="54">
        <v>119.34738015050002</v>
      </c>
      <c r="M29" s="14">
        <v>0.03770653367072055</v>
      </c>
      <c r="N29" s="39">
        <f t="shared" si="3"/>
        <v>237.6977900063001</v>
      </c>
      <c r="O29" s="86">
        <f t="shared" si="4"/>
        <v>199.16464836224915</v>
      </c>
      <c r="Q29" s="85"/>
    </row>
    <row r="30" spans="1:17" ht="21">
      <c r="A30" s="11">
        <v>23</v>
      </c>
      <c r="B30" s="91" t="s">
        <v>61</v>
      </c>
      <c r="C30" s="41">
        <v>1</v>
      </c>
      <c r="D30" s="42">
        <v>112.09528168000001</v>
      </c>
      <c r="E30" s="23">
        <f t="shared" si="0"/>
        <v>0.03818054464570246</v>
      </c>
      <c r="F30" s="41">
        <v>1</v>
      </c>
      <c r="G30" s="43">
        <v>126.36054057999999</v>
      </c>
      <c r="H30" s="14">
        <v>0.04200912132761104</v>
      </c>
      <c r="I30" s="39">
        <f t="shared" si="1"/>
        <v>-14.265258899999978</v>
      </c>
      <c r="J30" s="46">
        <f t="shared" si="2"/>
        <v>-11.289330383141653</v>
      </c>
      <c r="K30" s="17"/>
      <c r="L30" s="54">
        <v>103.03308613</v>
      </c>
      <c r="M30" s="14">
        <v>0.03255220622740095</v>
      </c>
      <c r="N30" s="39">
        <f t="shared" si="3"/>
        <v>9.062195550000013</v>
      </c>
      <c r="O30" s="84">
        <f t="shared" si="4"/>
        <v>8.795422800949554</v>
      </c>
      <c r="Q30" s="85"/>
    </row>
    <row r="31" spans="1:17" ht="21.75" thickBot="1">
      <c r="A31" s="93">
        <v>24</v>
      </c>
      <c r="B31" s="89" t="s">
        <v>71</v>
      </c>
      <c r="C31" s="64">
        <v>20</v>
      </c>
      <c r="D31" s="90">
        <v>861.51694638</v>
      </c>
      <c r="E31" s="23">
        <f t="shared" si="0"/>
        <v>0.29343952520848726</v>
      </c>
      <c r="F31" s="67">
        <v>15</v>
      </c>
      <c r="G31" s="68">
        <v>649.46309236</v>
      </c>
      <c r="H31" s="66">
        <v>0.21591688132644024</v>
      </c>
      <c r="I31" s="39">
        <f>(D31-G31)</f>
        <v>212.05385402000002</v>
      </c>
      <c r="J31" s="46">
        <f>IF(G31&lt;&gt;0,(D31-G31)/G31*100,0)</f>
        <v>32.65063966136165</v>
      </c>
      <c r="K31" s="17"/>
      <c r="L31" s="69">
        <v>0</v>
      </c>
      <c r="M31" s="70">
        <v>0</v>
      </c>
      <c r="N31" s="39">
        <f t="shared" si="3"/>
        <v>861.51694638</v>
      </c>
      <c r="O31" s="84" t="str">
        <f>IF(AND(L31=0,N31=0),"0.00",IF(L31=0,"new",(N31*100)/L31))</f>
        <v>new</v>
      </c>
      <c r="Q31" s="85"/>
    </row>
    <row r="32" spans="1:17" ht="22.5" customHeight="1" thickBot="1">
      <c r="A32" s="139" t="s">
        <v>27</v>
      </c>
      <c r="B32" s="140"/>
      <c r="C32" s="47">
        <f>SUM(C8:C31)</f>
        <v>1860</v>
      </c>
      <c r="D32" s="47">
        <f>SUM(D8:D31)</f>
        <v>293592.67323237954</v>
      </c>
      <c r="E32" s="47">
        <f>SUM(E8:E31)</f>
        <v>100</v>
      </c>
      <c r="F32" s="77">
        <v>1807</v>
      </c>
      <c r="G32" s="48">
        <v>300793.1053700661</v>
      </c>
      <c r="H32" s="48">
        <v>99.99999999999996</v>
      </c>
      <c r="I32" s="82">
        <f>SUM(I8:I31)</f>
        <v>-7200.432137686488</v>
      </c>
      <c r="J32" s="88">
        <f t="shared" si="2"/>
        <v>-2.393815552662979</v>
      </c>
      <c r="K32" s="17"/>
      <c r="L32" s="55">
        <v>316516.4456450005</v>
      </c>
      <c r="M32" s="56">
        <v>100.00000000000001</v>
      </c>
      <c r="N32" s="82">
        <f t="shared" si="3"/>
        <v>-22923.77241262095</v>
      </c>
      <c r="O32" s="87">
        <f t="shared" si="4"/>
        <v>-7.242521748248072</v>
      </c>
      <c r="Q32" s="85"/>
    </row>
    <row r="33" spans="1:15" ht="22.5" customHeight="1">
      <c r="A33" s="16"/>
      <c r="B33" s="16"/>
      <c r="C33" s="49"/>
      <c r="D33" s="49"/>
      <c r="E33" s="49"/>
      <c r="F33" s="49"/>
      <c r="G33" s="71"/>
      <c r="H33" s="71"/>
      <c r="I33" s="72"/>
      <c r="J33" s="72"/>
      <c r="K33" s="17"/>
      <c r="L33" s="71"/>
      <c r="M33" s="71"/>
      <c r="N33" s="73"/>
      <c r="O33" s="73"/>
    </row>
    <row r="34" spans="2:14" ht="21">
      <c r="B34" s="81" t="s">
        <v>76</v>
      </c>
      <c r="N34" s="2" t="s">
        <v>28</v>
      </c>
    </row>
    <row r="35" spans="2:14" ht="21">
      <c r="B35" s="81" t="s">
        <v>73</v>
      </c>
      <c r="N35" s="2" t="s">
        <v>29</v>
      </c>
    </row>
    <row r="36" spans="2:8" ht="21">
      <c r="B36" s="50"/>
      <c r="H36" s="2"/>
    </row>
    <row r="37" spans="2:8" ht="21">
      <c r="B37" s="50"/>
      <c r="H37" s="2"/>
    </row>
    <row r="38" spans="2:4" ht="21">
      <c r="B38" s="50"/>
      <c r="D38" s="50"/>
    </row>
    <row r="39" spans="2:6" ht="21">
      <c r="B39" s="21"/>
      <c r="D39" s="50"/>
      <c r="F39" s="18"/>
    </row>
    <row r="40" spans="2:4" ht="21">
      <c r="B40" s="50"/>
      <c r="D40" s="50"/>
    </row>
    <row r="41" spans="2:4" ht="21">
      <c r="B41" s="50"/>
      <c r="D41" s="50"/>
    </row>
    <row r="42" spans="2:4" ht="21">
      <c r="B42" s="50"/>
      <c r="D42" s="50"/>
    </row>
    <row r="43" ht="21">
      <c r="C43" s="50"/>
    </row>
    <row r="59" ht="0.75" customHeight="1">
      <c r="A59" s="1">
        <v>100</v>
      </c>
    </row>
  </sheetData>
  <sheetProtection/>
  <mergeCells count="12">
    <mergeCell ref="I5:J5"/>
    <mergeCell ref="L5:M5"/>
    <mergeCell ref="N5:O5"/>
    <mergeCell ref="A32:B32"/>
    <mergeCell ref="A1:J1"/>
    <mergeCell ref="A2:J2"/>
    <mergeCell ref="A4:A7"/>
    <mergeCell ref="B4:B7"/>
    <mergeCell ref="F4:J4"/>
    <mergeCell ref="L4:O4"/>
    <mergeCell ref="C5:E5"/>
    <mergeCell ref="F5:H5"/>
  </mergeCells>
  <conditionalFormatting sqref="J8:J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5" zoomScaleNormal="85" zoomScalePageLayoutView="0" workbookViewId="0" topLeftCell="A7">
      <selection activeCell="G34" sqref="G34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.2851562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77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52"/>
      <c r="C5" s="141" t="s">
        <v>78</v>
      </c>
      <c r="D5" s="150"/>
      <c r="E5" s="142"/>
      <c r="F5" s="141" t="s">
        <v>75</v>
      </c>
      <c r="G5" s="150"/>
      <c r="H5" s="142"/>
      <c r="I5" s="139" t="s">
        <v>1</v>
      </c>
      <c r="J5" s="140"/>
      <c r="L5" s="141" t="s">
        <v>42</v>
      </c>
      <c r="M5" s="142"/>
      <c r="N5" s="139" t="s">
        <v>1</v>
      </c>
      <c r="O5" s="140"/>
    </row>
    <row r="6" spans="1:15" ht="21.75" customHeight="1">
      <c r="A6" s="145"/>
      <c r="B6" s="152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53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91" t="s">
        <v>10</v>
      </c>
      <c r="C8" s="35">
        <v>497</v>
      </c>
      <c r="D8" s="36">
        <v>54572.699168620005</v>
      </c>
      <c r="E8" s="22">
        <f aca="true" t="shared" si="0" ref="E8:E31">(D8*$A$59)/$D$32</f>
        <v>18.436948592692005</v>
      </c>
      <c r="F8" s="37">
        <v>498</v>
      </c>
      <c r="G8" s="38">
        <v>54177.93778240999</v>
      </c>
      <c r="H8" s="13">
        <v>18.45343658815626</v>
      </c>
      <c r="I8" s="39">
        <f aca="true" t="shared" si="1" ref="I8:I31">(D8-G8)</f>
        <v>394.7613862100188</v>
      </c>
      <c r="J8" s="40">
        <f aca="true" t="shared" si="2" ref="J8:J32">IF(G8&lt;&gt;0,(D8-G8)/G8*100,0)</f>
        <v>0.7286386347805701</v>
      </c>
      <c r="K8" s="17"/>
      <c r="L8" s="53">
        <v>76960.63121580001</v>
      </c>
      <c r="M8" s="13">
        <v>24.31489177725626</v>
      </c>
      <c r="N8" s="39">
        <f aca="true" t="shared" si="3" ref="N8:N32">D8-L8</f>
        <v>-22387.932047180002</v>
      </c>
      <c r="O8" s="40">
        <f>IF(AND(L8=0,N8=0),"0.00",IF(L8=0,"new",(N8*100)/L8))</f>
        <v>-29.0901097008983</v>
      </c>
      <c r="Q8" s="85"/>
    </row>
    <row r="9" spans="1:17" ht="21">
      <c r="A9" s="11">
        <v>2</v>
      </c>
      <c r="B9" s="91" t="s">
        <v>11</v>
      </c>
      <c r="C9" s="41">
        <v>331</v>
      </c>
      <c r="D9" s="42">
        <v>32487.641237490003</v>
      </c>
      <c r="E9" s="23">
        <f t="shared" si="0"/>
        <v>10.9756889528719</v>
      </c>
      <c r="F9" s="41">
        <v>334</v>
      </c>
      <c r="G9" s="43">
        <v>32851.278421639996</v>
      </c>
      <c r="H9" s="14">
        <v>11.189406758675515</v>
      </c>
      <c r="I9" s="39">
        <f t="shared" si="1"/>
        <v>-363.6371841499931</v>
      </c>
      <c r="J9" s="44">
        <f t="shared" si="2"/>
        <v>-1.1069194309054828</v>
      </c>
      <c r="K9" s="17"/>
      <c r="L9" s="54">
        <v>36814.50135476</v>
      </c>
      <c r="M9" s="14">
        <v>11.631149616803963</v>
      </c>
      <c r="N9" s="39">
        <f t="shared" si="3"/>
        <v>-4326.86011727</v>
      </c>
      <c r="O9" s="46">
        <f>IF(AND(L9=0,N9=0),"0.00",IF(L9=0,"new",(N9*100)/L9))</f>
        <v>-11.753140632205113</v>
      </c>
      <c r="Q9" s="85"/>
    </row>
    <row r="10" spans="1:17" ht="21">
      <c r="A10" s="11">
        <v>3</v>
      </c>
      <c r="B10" s="91" t="s">
        <v>12</v>
      </c>
      <c r="C10" s="41">
        <v>103</v>
      </c>
      <c r="D10" s="42">
        <v>22686.551521430003</v>
      </c>
      <c r="E10" s="23">
        <f t="shared" si="0"/>
        <v>7.664469423688952</v>
      </c>
      <c r="F10" s="41">
        <v>101</v>
      </c>
      <c r="G10" s="43">
        <v>22238.38428368</v>
      </c>
      <c r="H10" s="14">
        <v>7.574570590894224</v>
      </c>
      <c r="I10" s="39">
        <f t="shared" si="1"/>
        <v>448.16723775000355</v>
      </c>
      <c r="J10" s="45">
        <f t="shared" si="2"/>
        <v>2.0152868663165355</v>
      </c>
      <c r="K10" s="17"/>
      <c r="L10" s="54">
        <v>24535.491235370006</v>
      </c>
      <c r="M10" s="14">
        <v>7.7517271449738825</v>
      </c>
      <c r="N10" s="39">
        <f t="shared" si="3"/>
        <v>-1848.9397139400025</v>
      </c>
      <c r="O10" s="46">
        <f>IF(AND(L10=0,N10=0),"0.00",IF(L10=0,"new",(N10*100)/L10))</f>
        <v>-7.535776219856556</v>
      </c>
      <c r="Q10" s="85"/>
    </row>
    <row r="11" spans="1:17" ht="21">
      <c r="A11" s="11">
        <v>4</v>
      </c>
      <c r="B11" s="91" t="s">
        <v>13</v>
      </c>
      <c r="C11" s="41">
        <v>26</v>
      </c>
      <c r="D11" s="42">
        <v>21251.38710065</v>
      </c>
      <c r="E11" s="23">
        <f t="shared" si="0"/>
        <v>7.179610638049184</v>
      </c>
      <c r="F11" s="41">
        <v>27</v>
      </c>
      <c r="G11" s="43">
        <v>21219.41819807</v>
      </c>
      <c r="H11" s="14">
        <v>7.227502636373614</v>
      </c>
      <c r="I11" s="39">
        <f t="shared" si="1"/>
        <v>31.96890257999985</v>
      </c>
      <c r="J11" s="46">
        <f t="shared" si="2"/>
        <v>0.15065871402123343</v>
      </c>
      <c r="K11" s="17"/>
      <c r="L11" s="54">
        <v>27334.71205846</v>
      </c>
      <c r="M11" s="14">
        <v>8.636111151430708</v>
      </c>
      <c r="N11" s="39">
        <f t="shared" si="3"/>
        <v>-6083.32495781</v>
      </c>
      <c r="O11" s="46">
        <f aca="true" t="shared" si="4" ref="O11:O32">IF(AND(L11=0,N11=0),"0.00",IF(L11=0,"new",(N11*100)/L11))</f>
        <v>-22.25494435353758</v>
      </c>
      <c r="Q11" s="85"/>
    </row>
    <row r="12" spans="1:17" ht="21">
      <c r="A12" s="11">
        <v>5</v>
      </c>
      <c r="B12" s="91" t="s">
        <v>14</v>
      </c>
      <c r="C12" s="41">
        <v>13</v>
      </c>
      <c r="D12" s="42">
        <v>37273.89080023</v>
      </c>
      <c r="E12" s="23">
        <f t="shared" si="0"/>
        <v>12.592684968908673</v>
      </c>
      <c r="F12" s="41">
        <v>11</v>
      </c>
      <c r="G12" s="43">
        <v>36022.07930335</v>
      </c>
      <c r="H12" s="14">
        <v>12.269406762354185</v>
      </c>
      <c r="I12" s="39">
        <f t="shared" si="1"/>
        <v>1251.81149688</v>
      </c>
      <c r="J12" s="46">
        <f t="shared" si="2"/>
        <v>3.475122816587613</v>
      </c>
      <c r="K12" s="17"/>
      <c r="L12" s="54">
        <v>31601.77263445</v>
      </c>
      <c r="M12" s="14">
        <v>9.984243494852718</v>
      </c>
      <c r="N12" s="39">
        <f t="shared" si="3"/>
        <v>5672.118165780001</v>
      </c>
      <c r="O12" s="46">
        <f t="shared" si="4"/>
        <v>17.94873417827411</v>
      </c>
      <c r="Q12" s="85"/>
    </row>
    <row r="13" spans="1:17" ht="21">
      <c r="A13" s="11">
        <v>6</v>
      </c>
      <c r="B13" s="91" t="s">
        <v>15</v>
      </c>
      <c r="C13" s="41">
        <v>32</v>
      </c>
      <c r="D13" s="42">
        <v>17634.727082149995</v>
      </c>
      <c r="E13" s="23">
        <f t="shared" si="0"/>
        <v>5.957751066245723</v>
      </c>
      <c r="F13" s="41">
        <v>31</v>
      </c>
      <c r="G13" s="43">
        <v>17109.60116278</v>
      </c>
      <c r="H13" s="14">
        <v>5.827666261016566</v>
      </c>
      <c r="I13" s="39">
        <f t="shared" si="1"/>
        <v>525.1259193699952</v>
      </c>
      <c r="J13" s="44">
        <f t="shared" si="2"/>
        <v>3.069188547260513</v>
      </c>
      <c r="K13" s="17"/>
      <c r="L13" s="54">
        <v>25678.57249136</v>
      </c>
      <c r="M13" s="14">
        <v>8.112871493622373</v>
      </c>
      <c r="N13" s="39">
        <f t="shared" si="3"/>
        <v>-8043.845409210004</v>
      </c>
      <c r="O13" s="46">
        <f t="shared" si="4"/>
        <v>-31.325126861769654</v>
      </c>
      <c r="Q13" s="85"/>
    </row>
    <row r="14" spans="1:17" ht="21">
      <c r="A14" s="11">
        <v>7</v>
      </c>
      <c r="B14" s="92" t="s">
        <v>38</v>
      </c>
      <c r="C14" s="41">
        <v>51</v>
      </c>
      <c r="D14" s="42">
        <v>30499.51139162</v>
      </c>
      <c r="E14" s="23">
        <f t="shared" si="0"/>
        <v>10.304015234651652</v>
      </c>
      <c r="F14" s="41">
        <v>48</v>
      </c>
      <c r="G14" s="43">
        <v>30042.056301080003</v>
      </c>
      <c r="H14" s="14">
        <v>10.232563357363356</v>
      </c>
      <c r="I14" s="39">
        <f t="shared" si="1"/>
        <v>457.4550905399956</v>
      </c>
      <c r="J14" s="46">
        <f t="shared" si="2"/>
        <v>1.522715642216376</v>
      </c>
      <c r="K14" s="17"/>
      <c r="L14" s="54">
        <v>20766.655729349997</v>
      </c>
      <c r="M14" s="14">
        <v>6.561003706152295</v>
      </c>
      <c r="N14" s="39">
        <f t="shared" si="3"/>
        <v>9732.855662270002</v>
      </c>
      <c r="O14" s="46">
        <f t="shared" si="4"/>
        <v>46.86770845107395</v>
      </c>
      <c r="Q14" s="85"/>
    </row>
    <row r="15" spans="1:17" ht="21">
      <c r="A15" s="11">
        <v>8</v>
      </c>
      <c r="B15" s="92" t="s">
        <v>17</v>
      </c>
      <c r="C15" s="41">
        <v>100</v>
      </c>
      <c r="D15" s="42">
        <v>31086.503574379996</v>
      </c>
      <c r="E15" s="23">
        <f t="shared" si="0"/>
        <v>10.502325834323825</v>
      </c>
      <c r="F15" s="41">
        <v>100</v>
      </c>
      <c r="G15" s="43">
        <v>31781.8317153</v>
      </c>
      <c r="H15" s="14">
        <v>10.825144703166545</v>
      </c>
      <c r="I15" s="39">
        <f t="shared" si="1"/>
        <v>-695.3281409200026</v>
      </c>
      <c r="J15" s="44">
        <f t="shared" si="2"/>
        <v>-2.1878164454104345</v>
      </c>
      <c r="K15" s="17"/>
      <c r="L15" s="54">
        <v>34210.637577509995</v>
      </c>
      <c r="M15" s="14">
        <v>10.808486588365165</v>
      </c>
      <c r="N15" s="39">
        <f t="shared" si="3"/>
        <v>-3124.1340031299987</v>
      </c>
      <c r="O15" s="46">
        <f t="shared" si="4"/>
        <v>-9.132054309282438</v>
      </c>
      <c r="Q15" s="85"/>
    </row>
    <row r="16" spans="1:17" ht="21">
      <c r="A16" s="11">
        <v>9</v>
      </c>
      <c r="B16" s="91" t="s">
        <v>16</v>
      </c>
      <c r="C16" s="41">
        <v>25</v>
      </c>
      <c r="D16" s="63">
        <v>9454.0939305</v>
      </c>
      <c r="E16" s="23">
        <f t="shared" si="0"/>
        <v>3.193989786881155</v>
      </c>
      <c r="F16" s="41">
        <v>25</v>
      </c>
      <c r="G16" s="43">
        <v>9399.31507822</v>
      </c>
      <c r="H16" s="14">
        <v>3.201481486147446</v>
      </c>
      <c r="I16" s="39">
        <f t="shared" si="1"/>
        <v>54.77885228000014</v>
      </c>
      <c r="J16" s="45">
        <f t="shared" si="2"/>
        <v>0.582796212533966</v>
      </c>
      <c r="K16" s="17"/>
      <c r="L16" s="54">
        <v>9088.44179665</v>
      </c>
      <c r="M16" s="14">
        <v>2.8713963908350735</v>
      </c>
      <c r="N16" s="39">
        <f t="shared" si="3"/>
        <v>365.6521338499988</v>
      </c>
      <c r="O16" s="46">
        <f t="shared" si="4"/>
        <v>4.023265396107594</v>
      </c>
      <c r="Q16" s="85"/>
    </row>
    <row r="17" spans="1:17" ht="21">
      <c r="A17" s="11">
        <v>10</v>
      </c>
      <c r="B17" s="91" t="s">
        <v>18</v>
      </c>
      <c r="C17" s="41">
        <v>166</v>
      </c>
      <c r="D17" s="42">
        <v>8449.23452839</v>
      </c>
      <c r="E17" s="23">
        <f t="shared" si="0"/>
        <v>2.854506099582831</v>
      </c>
      <c r="F17" s="41">
        <v>165</v>
      </c>
      <c r="G17" s="43">
        <v>8189.20707282</v>
      </c>
      <c r="H17" s="14">
        <v>2.7893090732336554</v>
      </c>
      <c r="I17" s="39">
        <f t="shared" si="1"/>
        <v>260.0274555699998</v>
      </c>
      <c r="J17" s="45">
        <f t="shared" si="2"/>
        <v>3.175245823652837</v>
      </c>
      <c r="K17" s="17"/>
      <c r="L17" s="54">
        <v>7079.924354600001</v>
      </c>
      <c r="M17" s="14">
        <v>2.236826696373535</v>
      </c>
      <c r="N17" s="39">
        <f t="shared" si="3"/>
        <v>1369.3101737899988</v>
      </c>
      <c r="O17" s="46">
        <f t="shared" si="4"/>
        <v>19.340745821674272</v>
      </c>
      <c r="Q17" s="85"/>
    </row>
    <row r="18" spans="1:17" ht="21">
      <c r="A18" s="11">
        <v>11</v>
      </c>
      <c r="B18" s="91" t="s">
        <v>20</v>
      </c>
      <c r="C18" s="41">
        <v>84</v>
      </c>
      <c r="D18" s="42">
        <v>8698.891297600005</v>
      </c>
      <c r="E18" s="23">
        <f t="shared" si="0"/>
        <v>2.938850636134345</v>
      </c>
      <c r="F18" s="41">
        <v>83</v>
      </c>
      <c r="G18" s="43">
        <v>8917.319300099998</v>
      </c>
      <c r="H18" s="14">
        <v>3.0373098898969837</v>
      </c>
      <c r="I18" s="39">
        <f t="shared" si="1"/>
        <v>-218.42800249999345</v>
      </c>
      <c r="J18" s="45">
        <f t="shared" si="2"/>
        <v>-2.4494805574310208</v>
      </c>
      <c r="K18" s="17"/>
      <c r="L18" s="54">
        <v>6948.471231519999</v>
      </c>
      <c r="M18" s="14">
        <v>2.1952954821542785</v>
      </c>
      <c r="N18" s="39">
        <f t="shared" si="3"/>
        <v>1750.420066080006</v>
      </c>
      <c r="O18" s="46">
        <f t="shared" si="4"/>
        <v>25.19144150931595</v>
      </c>
      <c r="Q18" s="85"/>
    </row>
    <row r="19" spans="1:17" ht="21">
      <c r="A19" s="11">
        <v>12</v>
      </c>
      <c r="B19" s="91" t="s">
        <v>19</v>
      </c>
      <c r="C19" s="41">
        <v>1</v>
      </c>
      <c r="D19" s="42">
        <v>139.78039806</v>
      </c>
      <c r="E19" s="23">
        <f t="shared" si="0"/>
        <v>0.047223686065726515</v>
      </c>
      <c r="F19" s="41">
        <v>1</v>
      </c>
      <c r="G19" s="43">
        <v>140.72469918000002</v>
      </c>
      <c r="H19" s="14">
        <v>0.04793195199003347</v>
      </c>
      <c r="I19" s="39">
        <f t="shared" si="1"/>
        <v>-0.9443011200000058</v>
      </c>
      <c r="J19" s="46">
        <f t="shared" si="2"/>
        <v>-0.671027279150305</v>
      </c>
      <c r="K19" s="17"/>
      <c r="L19" s="54">
        <v>103.88272973000001</v>
      </c>
      <c r="M19" s="14">
        <v>0.03282064207384444</v>
      </c>
      <c r="N19" s="39">
        <f t="shared" si="3"/>
        <v>35.89766833</v>
      </c>
      <c r="O19" s="46">
        <f t="shared" si="4"/>
        <v>34.55595402941478</v>
      </c>
      <c r="Q19" s="85"/>
    </row>
    <row r="20" spans="1:17" ht="21">
      <c r="A20" s="11">
        <v>13</v>
      </c>
      <c r="B20" s="91" t="s">
        <v>62</v>
      </c>
      <c r="C20" s="41">
        <v>0</v>
      </c>
      <c r="D20" s="42">
        <v>0</v>
      </c>
      <c r="E20" s="23">
        <f t="shared" si="0"/>
        <v>0</v>
      </c>
      <c r="F20" s="41"/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91" t="s">
        <v>21</v>
      </c>
      <c r="C21" s="41">
        <v>97</v>
      </c>
      <c r="D21" s="42">
        <v>6056.8463577</v>
      </c>
      <c r="E21" s="23">
        <f t="shared" si="0"/>
        <v>2.0462569495730616</v>
      </c>
      <c r="F21" s="41">
        <v>97</v>
      </c>
      <c r="G21" s="43">
        <v>6120.73115509</v>
      </c>
      <c r="H21" s="14">
        <v>2.084769721159023</v>
      </c>
      <c r="I21" s="39">
        <f t="shared" si="1"/>
        <v>-63.88479739000013</v>
      </c>
      <c r="J21" s="44">
        <f t="shared" si="2"/>
        <v>-1.043744542461623</v>
      </c>
      <c r="K21" s="17"/>
      <c r="L21" s="54">
        <v>5595.831468140001</v>
      </c>
      <c r="M21" s="14">
        <v>1.7679433549611483</v>
      </c>
      <c r="N21" s="39">
        <f t="shared" si="3"/>
        <v>461.0148895599996</v>
      </c>
      <c r="O21" s="86">
        <f t="shared" si="4"/>
        <v>8.238541353234078</v>
      </c>
      <c r="Q21" s="85"/>
    </row>
    <row r="22" spans="1:17" ht="21">
      <c r="A22" s="11">
        <v>15</v>
      </c>
      <c r="B22" s="91" t="s">
        <v>22</v>
      </c>
      <c r="C22" s="41">
        <v>2</v>
      </c>
      <c r="D22" s="42">
        <v>2532.11274834</v>
      </c>
      <c r="E22" s="23">
        <f t="shared" si="0"/>
        <v>0.8554539775978094</v>
      </c>
      <c r="F22" s="41">
        <v>2</v>
      </c>
      <c r="G22" s="43">
        <v>2514.11741639</v>
      </c>
      <c r="H22" s="14">
        <v>0.85632839154677</v>
      </c>
      <c r="I22" s="39">
        <f t="shared" si="1"/>
        <v>17.995331950000036</v>
      </c>
      <c r="J22" s="46">
        <f t="shared" si="2"/>
        <v>0.715771341174645</v>
      </c>
      <c r="K22" s="17"/>
      <c r="L22" s="54">
        <v>2694.85252047</v>
      </c>
      <c r="M22" s="14">
        <v>0.8514099527998937</v>
      </c>
      <c r="N22" s="39">
        <f t="shared" si="3"/>
        <v>-162.7397721299999</v>
      </c>
      <c r="O22" s="86">
        <f t="shared" si="4"/>
        <v>-6.03891199588232</v>
      </c>
      <c r="Q22" s="85"/>
    </row>
    <row r="23" spans="1:17" ht="21">
      <c r="A23" s="11">
        <v>16</v>
      </c>
      <c r="B23" s="91" t="s">
        <v>33</v>
      </c>
      <c r="C23" s="41">
        <v>8</v>
      </c>
      <c r="D23" s="42">
        <v>441.64954301999995</v>
      </c>
      <c r="E23" s="23">
        <f t="shared" si="0"/>
        <v>0.14920775487916116</v>
      </c>
      <c r="F23" s="41">
        <v>8</v>
      </c>
      <c r="G23" s="43">
        <v>539.0724492</v>
      </c>
      <c r="H23" s="14">
        <v>0.18361236445887819</v>
      </c>
      <c r="I23" s="39">
        <f t="shared" si="1"/>
        <v>-97.4229061800001</v>
      </c>
      <c r="J23" s="44">
        <f t="shared" si="2"/>
        <v>-18.072321507912093</v>
      </c>
      <c r="K23" s="17"/>
      <c r="L23" s="54">
        <v>6.77975938</v>
      </c>
      <c r="M23" s="14">
        <v>0.002141992769501798</v>
      </c>
      <c r="N23" s="39">
        <f t="shared" si="3"/>
        <v>434.86978364</v>
      </c>
      <c r="O23" s="86">
        <f t="shared" si="4"/>
        <v>6414.236247422692</v>
      </c>
      <c r="Q23" s="85"/>
    </row>
    <row r="24" spans="1:17" ht="21">
      <c r="A24" s="11">
        <v>17</v>
      </c>
      <c r="B24" s="91" t="s">
        <v>32</v>
      </c>
      <c r="C24" s="41">
        <v>73</v>
      </c>
      <c r="D24" s="42">
        <v>8648.49026399</v>
      </c>
      <c r="E24" s="23">
        <f t="shared" si="0"/>
        <v>2.921823051282531</v>
      </c>
      <c r="F24" s="41">
        <v>66</v>
      </c>
      <c r="G24" s="43">
        <v>8532.38441798</v>
      </c>
      <c r="H24" s="14">
        <v>2.9061980069327515</v>
      </c>
      <c r="I24" s="39">
        <f t="shared" si="1"/>
        <v>116.10584600999937</v>
      </c>
      <c r="J24" s="45">
        <f t="shared" si="2"/>
        <v>1.360766701572113</v>
      </c>
      <c r="K24" s="17"/>
      <c r="L24" s="54">
        <v>5675.94053362</v>
      </c>
      <c r="M24" s="14">
        <v>1.7932529610123449</v>
      </c>
      <c r="N24" s="39">
        <f t="shared" si="3"/>
        <v>2972.5497303699995</v>
      </c>
      <c r="O24" s="86">
        <f t="shared" si="4"/>
        <v>52.37105133083851</v>
      </c>
      <c r="Q24" s="85"/>
    </row>
    <row r="25" spans="1:17" ht="21">
      <c r="A25" s="11">
        <v>18</v>
      </c>
      <c r="B25" s="91" t="s">
        <v>23</v>
      </c>
      <c r="C25" s="41">
        <v>22</v>
      </c>
      <c r="D25" s="42">
        <v>548.7695344488558</v>
      </c>
      <c r="E25" s="23">
        <f t="shared" si="0"/>
        <v>0.1853973845898179</v>
      </c>
      <c r="F25" s="41">
        <v>22</v>
      </c>
      <c r="G25" s="43">
        <v>557.5453843027879</v>
      </c>
      <c r="H25" s="14">
        <v>0.18990439310503124</v>
      </c>
      <c r="I25" s="39">
        <f t="shared" si="1"/>
        <v>-8.775849853932073</v>
      </c>
      <c r="J25" s="46">
        <f t="shared" si="2"/>
        <v>-1.574015335972389</v>
      </c>
      <c r="K25" s="17"/>
      <c r="L25" s="54">
        <v>217.52650541999998</v>
      </c>
      <c r="M25" s="14">
        <v>0.06872518266048458</v>
      </c>
      <c r="N25" s="39">
        <f t="shared" si="3"/>
        <v>331.2430290288558</v>
      </c>
      <c r="O25" s="86">
        <f t="shared" si="4"/>
        <v>152.27708843540336</v>
      </c>
      <c r="Q25" s="85"/>
    </row>
    <row r="26" spans="1:17" ht="21">
      <c r="A26" s="11">
        <v>19</v>
      </c>
      <c r="B26" s="91" t="s">
        <v>26</v>
      </c>
      <c r="C26" s="41">
        <v>171</v>
      </c>
      <c r="D26" s="42">
        <v>651.2195024600001</v>
      </c>
      <c r="E26" s="23">
        <f t="shared" si="0"/>
        <v>0.22000928435508604</v>
      </c>
      <c r="F26" s="41">
        <v>161</v>
      </c>
      <c r="G26" s="43">
        <v>600.97436891</v>
      </c>
      <c r="H26" s="14">
        <v>0.2046966507349885</v>
      </c>
      <c r="I26" s="39">
        <f t="shared" si="1"/>
        <v>50.245133550000105</v>
      </c>
      <c r="J26" s="44">
        <f t="shared" si="2"/>
        <v>8.360611724778009</v>
      </c>
      <c r="K26" s="17"/>
      <c r="L26" s="54">
        <v>366.39172027</v>
      </c>
      <c r="M26" s="14">
        <v>0.11575756183011697</v>
      </c>
      <c r="N26" s="39">
        <f t="shared" si="3"/>
        <v>284.82778219000005</v>
      </c>
      <c r="O26" s="86">
        <f t="shared" si="4"/>
        <v>77.73859681657267</v>
      </c>
      <c r="Q26" s="85"/>
    </row>
    <row r="27" spans="1:17" ht="21">
      <c r="A27" s="11">
        <v>20</v>
      </c>
      <c r="B27" s="91" t="s">
        <v>24</v>
      </c>
      <c r="C27" s="41">
        <v>7</v>
      </c>
      <c r="D27" s="42">
        <v>474.56905147000003</v>
      </c>
      <c r="E27" s="23">
        <f t="shared" si="0"/>
        <v>0.16032934670503032</v>
      </c>
      <c r="F27" s="41">
        <v>7</v>
      </c>
      <c r="G27" s="43">
        <v>473.70400073</v>
      </c>
      <c r="H27" s="14">
        <v>0.16134735091126126</v>
      </c>
      <c r="I27" s="39">
        <f t="shared" si="1"/>
        <v>0.8650507400000151</v>
      </c>
      <c r="J27" s="45">
        <f t="shared" si="2"/>
        <v>0.1826141933922727</v>
      </c>
      <c r="K27" s="17"/>
      <c r="L27" s="54">
        <v>229.93792478999998</v>
      </c>
      <c r="M27" s="14">
        <v>0.07264643842484396</v>
      </c>
      <c r="N27" s="39">
        <f t="shared" si="3"/>
        <v>244.63112668000005</v>
      </c>
      <c r="O27" s="86">
        <f t="shared" si="4"/>
        <v>106.39007327887265</v>
      </c>
      <c r="Q27" s="85"/>
    </row>
    <row r="28" spans="1:17" ht="21">
      <c r="A28" s="11">
        <v>21</v>
      </c>
      <c r="B28" s="91" t="s">
        <v>25</v>
      </c>
      <c r="C28" s="41">
        <v>45</v>
      </c>
      <c r="D28" s="42">
        <v>891.9027957899999</v>
      </c>
      <c r="E28" s="23">
        <f t="shared" si="0"/>
        <v>0.3013222040722148</v>
      </c>
      <c r="F28" s="41">
        <v>44</v>
      </c>
      <c r="G28" s="43">
        <v>834.3333229299999</v>
      </c>
      <c r="H28" s="14">
        <v>0.284180566818717</v>
      </c>
      <c r="I28" s="39">
        <f t="shared" si="1"/>
        <v>57.56947286000002</v>
      </c>
      <c r="J28" s="45">
        <f t="shared" si="2"/>
        <v>6.90005676122684</v>
      </c>
      <c r="K28" s="17"/>
      <c r="L28" s="54">
        <v>383.11033707</v>
      </c>
      <c r="M28" s="14">
        <v>0.12103963074945247</v>
      </c>
      <c r="N28" s="39">
        <f t="shared" si="3"/>
        <v>508.7924587199999</v>
      </c>
      <c r="O28" s="86">
        <f t="shared" si="4"/>
        <v>132.80572448428504</v>
      </c>
      <c r="Q28" s="85"/>
    </row>
    <row r="29" spans="1:17" ht="21">
      <c r="A29" s="11">
        <v>22</v>
      </c>
      <c r="B29" s="91" t="s">
        <v>34</v>
      </c>
      <c r="C29" s="41">
        <v>10</v>
      </c>
      <c r="D29" s="42">
        <v>374.49129039999997</v>
      </c>
      <c r="E29" s="23">
        <f t="shared" si="0"/>
        <v>0.12651887802327824</v>
      </c>
      <c r="F29" s="41">
        <v>8</v>
      </c>
      <c r="G29" s="43">
        <v>357.0451701568001</v>
      </c>
      <c r="H29" s="14">
        <v>0.12161242521001119</v>
      </c>
      <c r="I29" s="39">
        <f t="shared" si="1"/>
        <v>17.446120243199857</v>
      </c>
      <c r="J29" s="46">
        <f t="shared" si="2"/>
        <v>4.886250172642921</v>
      </c>
      <c r="K29" s="17"/>
      <c r="L29" s="54">
        <v>119.34738015050002</v>
      </c>
      <c r="M29" s="14">
        <v>0.03770653367072055</v>
      </c>
      <c r="N29" s="39">
        <f t="shared" si="3"/>
        <v>255.14391024949995</v>
      </c>
      <c r="O29" s="86">
        <f t="shared" si="4"/>
        <v>213.78258150933615</v>
      </c>
      <c r="Q29" s="85"/>
    </row>
    <row r="30" spans="1:17" ht="21">
      <c r="A30" s="11">
        <v>23</v>
      </c>
      <c r="B30" s="91" t="s">
        <v>61</v>
      </c>
      <c r="C30" s="41">
        <v>2</v>
      </c>
      <c r="D30" s="42">
        <v>117.50819956000001</v>
      </c>
      <c r="E30" s="23">
        <f t="shared" si="0"/>
        <v>0.039699202486089866</v>
      </c>
      <c r="F30" s="41">
        <v>1</v>
      </c>
      <c r="G30" s="43">
        <v>112.09528168000001</v>
      </c>
      <c r="H30" s="14">
        <v>0.03818054464570246</v>
      </c>
      <c r="I30" s="39">
        <f t="shared" si="1"/>
        <v>5.412917879999995</v>
      </c>
      <c r="J30" s="46">
        <f t="shared" si="2"/>
        <v>4.828854345049356</v>
      </c>
      <c r="K30" s="17"/>
      <c r="L30" s="54">
        <v>103.03308613</v>
      </c>
      <c r="M30" s="14">
        <v>0.03255220622740095</v>
      </c>
      <c r="N30" s="39">
        <f t="shared" si="3"/>
        <v>14.475113430000007</v>
      </c>
      <c r="O30" s="84">
        <f t="shared" si="4"/>
        <v>14.048995302088024</v>
      </c>
      <c r="Q30" s="85"/>
    </row>
    <row r="31" spans="1:17" ht="21.75" thickBot="1">
      <c r="A31" s="93">
        <v>24</v>
      </c>
      <c r="B31" s="89" t="s">
        <v>71</v>
      </c>
      <c r="C31" s="64">
        <v>23</v>
      </c>
      <c r="D31" s="90">
        <v>1023.9019115500001</v>
      </c>
      <c r="E31" s="23">
        <f t="shared" si="0"/>
        <v>0.3459170463399271</v>
      </c>
      <c r="F31" s="67">
        <v>20</v>
      </c>
      <c r="G31" s="68">
        <v>861.51694638</v>
      </c>
      <c r="H31" s="66">
        <v>0.29343952520848726</v>
      </c>
      <c r="I31" s="39">
        <f t="shared" si="1"/>
        <v>162.3849651700001</v>
      </c>
      <c r="J31" s="46">
        <f t="shared" si="2"/>
        <v>18.848725594119067</v>
      </c>
      <c r="K31" s="17"/>
      <c r="L31" s="69">
        <v>0</v>
      </c>
      <c r="M31" s="70">
        <v>0</v>
      </c>
      <c r="N31" s="39">
        <f t="shared" si="3"/>
        <v>1023.9019115500001</v>
      </c>
      <c r="O31" s="84" t="str">
        <f>IF(AND(L31=0,N31=0),"0.00",IF(L31=0,"new",(N31*100)/L31))</f>
        <v>new</v>
      </c>
      <c r="Q31" s="85"/>
    </row>
    <row r="32" spans="1:17" ht="22.5" customHeight="1" thickBot="1">
      <c r="A32" s="139" t="s">
        <v>27</v>
      </c>
      <c r="B32" s="140"/>
      <c r="C32" s="47">
        <f>SUM(C8:C31)</f>
        <v>1889</v>
      </c>
      <c r="D32" s="47">
        <f>SUM(D8:D31)</f>
        <v>295996.3732298489</v>
      </c>
      <c r="E32" s="47">
        <f>SUM(E8:E31)</f>
        <v>99.99999999999997</v>
      </c>
      <c r="F32" s="77">
        <v>1860</v>
      </c>
      <c r="G32" s="48">
        <v>293592.67323237954</v>
      </c>
      <c r="H32" s="48">
        <v>100</v>
      </c>
      <c r="I32" s="82">
        <f>SUM(I8:I31)</f>
        <v>2403.699997469291</v>
      </c>
      <c r="J32" s="88">
        <f t="shared" si="2"/>
        <v>0.8187193403041224</v>
      </c>
      <c r="K32" s="17"/>
      <c r="L32" s="55">
        <v>316516.4456450005</v>
      </c>
      <c r="M32" s="56">
        <v>100.00000000000001</v>
      </c>
      <c r="N32" s="82">
        <f t="shared" si="3"/>
        <v>-20520.072415151575</v>
      </c>
      <c r="O32" s="87">
        <f t="shared" si="4"/>
        <v>-6.483098334222589</v>
      </c>
      <c r="Q32" s="85"/>
    </row>
    <row r="33" spans="1:15" ht="22.5" customHeight="1">
      <c r="A33" s="16"/>
      <c r="B33" s="16"/>
      <c r="C33" s="49"/>
      <c r="D33" s="49"/>
      <c r="E33" s="49"/>
      <c r="F33" s="49"/>
      <c r="G33" s="71"/>
      <c r="H33" s="71"/>
      <c r="I33" s="72"/>
      <c r="J33" s="72"/>
      <c r="K33" s="17"/>
      <c r="L33" s="71"/>
      <c r="M33" s="71"/>
      <c r="N33" s="73"/>
      <c r="O33" s="73"/>
    </row>
    <row r="34" spans="2:14" ht="21">
      <c r="B34" s="81" t="s">
        <v>79</v>
      </c>
      <c r="N34" s="2" t="s">
        <v>28</v>
      </c>
    </row>
    <row r="35" spans="2:14" ht="21">
      <c r="B35" s="81" t="s">
        <v>73</v>
      </c>
      <c r="N35" s="2" t="s">
        <v>29</v>
      </c>
    </row>
    <row r="36" spans="2:8" ht="21">
      <c r="B36" s="50"/>
      <c r="H36" s="2"/>
    </row>
    <row r="37" spans="2:8" ht="21">
      <c r="B37" s="50"/>
      <c r="H37" s="2"/>
    </row>
    <row r="38" spans="2:4" ht="21">
      <c r="B38" s="50"/>
      <c r="D38" s="50"/>
    </row>
    <row r="39" spans="2:6" ht="21">
      <c r="B39" s="21"/>
      <c r="D39" s="50"/>
      <c r="F39" s="18"/>
    </row>
    <row r="40" spans="2:4" ht="21">
      <c r="B40" s="50"/>
      <c r="D40" s="50"/>
    </row>
    <row r="41" spans="2:4" ht="21">
      <c r="B41" s="50"/>
      <c r="D41" s="50"/>
    </row>
    <row r="42" spans="2:4" ht="21">
      <c r="B42" s="50"/>
      <c r="D42" s="50"/>
    </row>
    <row r="43" ht="21">
      <c r="C43" s="50"/>
    </row>
    <row r="59" ht="0.75" customHeight="1">
      <c r="A59" s="1">
        <v>100</v>
      </c>
    </row>
  </sheetData>
  <sheetProtection/>
  <mergeCells count="12">
    <mergeCell ref="C5:E5"/>
    <mergeCell ref="F5:H5"/>
    <mergeCell ref="I5:J5"/>
    <mergeCell ref="L5:M5"/>
    <mergeCell ref="N5:O5"/>
    <mergeCell ref="A32:B32"/>
    <mergeCell ref="A1:J1"/>
    <mergeCell ref="A2:J2"/>
    <mergeCell ref="A4:A7"/>
    <mergeCell ref="B4:B7"/>
    <mergeCell ref="F4:J4"/>
    <mergeCell ref="L4:O4"/>
  </mergeCells>
  <conditionalFormatting sqref="J8:J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5" zoomScaleNormal="85" zoomScalePageLayoutView="0" workbookViewId="0" topLeftCell="A7">
      <selection activeCell="D16" sqref="D16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.2851562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80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52"/>
      <c r="C5" s="141" t="s">
        <v>81</v>
      </c>
      <c r="D5" s="150"/>
      <c r="E5" s="142"/>
      <c r="F5" s="141" t="s">
        <v>82</v>
      </c>
      <c r="G5" s="150"/>
      <c r="H5" s="142"/>
      <c r="I5" s="139" t="s">
        <v>1</v>
      </c>
      <c r="J5" s="140"/>
      <c r="L5" s="141" t="s">
        <v>42</v>
      </c>
      <c r="M5" s="142"/>
      <c r="N5" s="139" t="s">
        <v>1</v>
      </c>
      <c r="O5" s="140"/>
    </row>
    <row r="6" spans="1:15" ht="21.75" customHeight="1">
      <c r="A6" s="145"/>
      <c r="B6" s="152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53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91" t="s">
        <v>10</v>
      </c>
      <c r="C8" s="35">
        <v>525</v>
      </c>
      <c r="D8" s="36">
        <v>60626.69039049001</v>
      </c>
      <c r="E8" s="22">
        <f aca="true" t="shared" si="0" ref="E8:E31">(D8*$A$59)/$D$32</f>
        <v>19.170728223442943</v>
      </c>
      <c r="F8" s="37">
        <v>497</v>
      </c>
      <c r="G8" s="38">
        <v>54572.699168620005</v>
      </c>
      <c r="H8" s="13">
        <v>18.436948592692005</v>
      </c>
      <c r="I8" s="39">
        <f aca="true" t="shared" si="1" ref="I8:I31">(D8-G8)</f>
        <v>6053.991221870005</v>
      </c>
      <c r="J8" s="40">
        <f aca="true" t="shared" si="2" ref="J8:J32">IF(G8&lt;&gt;0,(D8-G8)/G8*100,0)</f>
        <v>11.093442901118452</v>
      </c>
      <c r="K8" s="17"/>
      <c r="L8" s="53">
        <v>76960.63121580001</v>
      </c>
      <c r="M8" s="13">
        <v>24.31489177725626</v>
      </c>
      <c r="N8" s="39">
        <f aca="true" t="shared" si="3" ref="N8:N32">D8-L8</f>
        <v>-16333.940825309997</v>
      </c>
      <c r="O8" s="40">
        <f>IF(AND(L8=0,N8=0),"0.00",IF(L8=0,"new",(N8*100)/L8))</f>
        <v>-21.22376150932172</v>
      </c>
      <c r="Q8" s="85"/>
    </row>
    <row r="9" spans="1:17" ht="21">
      <c r="A9" s="11">
        <v>2</v>
      </c>
      <c r="B9" s="91" t="s">
        <v>11</v>
      </c>
      <c r="C9" s="41">
        <v>334</v>
      </c>
      <c r="D9" s="42">
        <v>32669.957814549998</v>
      </c>
      <c r="E9" s="23">
        <f t="shared" si="0"/>
        <v>10.330547128667398</v>
      </c>
      <c r="F9" s="41">
        <v>331</v>
      </c>
      <c r="G9" s="43">
        <v>32487.641237490003</v>
      </c>
      <c r="H9" s="14">
        <v>10.9756889528719</v>
      </c>
      <c r="I9" s="39">
        <f t="shared" si="1"/>
        <v>182.31657705999532</v>
      </c>
      <c r="J9" s="44">
        <f t="shared" si="2"/>
        <v>0.5611874858110847</v>
      </c>
      <c r="K9" s="17"/>
      <c r="L9" s="54">
        <v>36814.50135476</v>
      </c>
      <c r="M9" s="14">
        <v>11.631149616803963</v>
      </c>
      <c r="N9" s="39">
        <f t="shared" si="3"/>
        <v>-4144.543540210005</v>
      </c>
      <c r="O9" s="46">
        <f>IF(AND(L9=0,N9=0),"0.00",IF(L9=0,"new",(N9*100)/L9))</f>
        <v>-11.25791030081174</v>
      </c>
      <c r="Q9" s="85"/>
    </row>
    <row r="10" spans="1:17" ht="21">
      <c r="A10" s="11">
        <v>3</v>
      </c>
      <c r="B10" s="91" t="s">
        <v>12</v>
      </c>
      <c r="C10" s="41">
        <v>105</v>
      </c>
      <c r="D10" s="42">
        <v>22961.695391589998</v>
      </c>
      <c r="E10" s="23">
        <f t="shared" si="0"/>
        <v>7.260703480041908</v>
      </c>
      <c r="F10" s="41">
        <v>103</v>
      </c>
      <c r="G10" s="43">
        <v>22686.551521430003</v>
      </c>
      <c r="H10" s="14">
        <v>7.664469423688952</v>
      </c>
      <c r="I10" s="39">
        <f t="shared" si="1"/>
        <v>275.14387015999455</v>
      </c>
      <c r="J10" s="45">
        <f t="shared" si="2"/>
        <v>1.2128060534016822</v>
      </c>
      <c r="K10" s="17"/>
      <c r="L10" s="54">
        <v>24535.491235370006</v>
      </c>
      <c r="M10" s="14">
        <v>7.7517271449738825</v>
      </c>
      <c r="N10" s="39">
        <f t="shared" si="3"/>
        <v>-1573.795843780008</v>
      </c>
      <c r="O10" s="46">
        <f>IF(AND(L10=0,N10=0),"0.00",IF(L10=0,"new",(N10*100)/L10))</f>
        <v>-6.4143645166200995</v>
      </c>
      <c r="Q10" s="85"/>
    </row>
    <row r="11" spans="1:17" ht="21">
      <c r="A11" s="11">
        <v>4</v>
      </c>
      <c r="B11" s="91" t="s">
        <v>13</v>
      </c>
      <c r="C11" s="41">
        <v>28</v>
      </c>
      <c r="D11" s="42">
        <v>21507.920485489994</v>
      </c>
      <c r="E11" s="23">
        <f t="shared" si="0"/>
        <v>6.801006217278638</v>
      </c>
      <c r="F11" s="41">
        <v>26</v>
      </c>
      <c r="G11" s="43">
        <v>21251.38710065</v>
      </c>
      <c r="H11" s="14">
        <v>7.179610638049184</v>
      </c>
      <c r="I11" s="39">
        <f t="shared" si="1"/>
        <v>256.53338483999323</v>
      </c>
      <c r="J11" s="46">
        <f t="shared" si="2"/>
        <v>1.2071371323905102</v>
      </c>
      <c r="K11" s="17"/>
      <c r="L11" s="54">
        <v>27334.71205846</v>
      </c>
      <c r="M11" s="14">
        <v>8.636111151430708</v>
      </c>
      <c r="N11" s="39">
        <f t="shared" si="3"/>
        <v>-5826.791572970007</v>
      </c>
      <c r="O11" s="46">
        <f aca="true" t="shared" si="4" ref="O11:O32">IF(AND(L11=0,N11=0),"0.00",IF(L11=0,"new",(N11*100)/L11))</f>
        <v>-21.316454918231468</v>
      </c>
      <c r="Q11" s="85"/>
    </row>
    <row r="12" spans="1:17" ht="21">
      <c r="A12" s="11">
        <v>5</v>
      </c>
      <c r="B12" s="91" t="s">
        <v>14</v>
      </c>
      <c r="C12" s="41">
        <v>14</v>
      </c>
      <c r="D12" s="42">
        <v>37468.1235075</v>
      </c>
      <c r="E12" s="23">
        <f t="shared" si="0"/>
        <v>11.847772131024135</v>
      </c>
      <c r="F12" s="41">
        <v>13</v>
      </c>
      <c r="G12" s="43">
        <v>37273.89080023</v>
      </c>
      <c r="H12" s="14">
        <v>12.592684968908673</v>
      </c>
      <c r="I12" s="39">
        <f t="shared" si="1"/>
        <v>194.23270726999908</v>
      </c>
      <c r="J12" s="46">
        <f t="shared" si="2"/>
        <v>0.5210958746190257</v>
      </c>
      <c r="K12" s="17"/>
      <c r="L12" s="54">
        <v>31601.77263445</v>
      </c>
      <c r="M12" s="14">
        <v>9.984243494852718</v>
      </c>
      <c r="N12" s="39">
        <f t="shared" si="3"/>
        <v>5866.35087305</v>
      </c>
      <c r="O12" s="46">
        <f t="shared" si="4"/>
        <v>18.56336016624245</v>
      </c>
      <c r="Q12" s="85"/>
    </row>
    <row r="13" spans="1:17" ht="21">
      <c r="A13" s="11">
        <v>6</v>
      </c>
      <c r="B13" s="91" t="s">
        <v>15</v>
      </c>
      <c r="C13" s="41">
        <v>34</v>
      </c>
      <c r="D13" s="42">
        <v>22534.233371839997</v>
      </c>
      <c r="E13" s="23">
        <f t="shared" si="0"/>
        <v>7.125535979495701</v>
      </c>
      <c r="F13" s="41">
        <v>32</v>
      </c>
      <c r="G13" s="43">
        <v>17634.727082149995</v>
      </c>
      <c r="H13" s="14">
        <v>5.957751066245723</v>
      </c>
      <c r="I13" s="39">
        <f t="shared" si="1"/>
        <v>4899.506289690002</v>
      </c>
      <c r="J13" s="44">
        <f t="shared" si="2"/>
        <v>27.78328389697235</v>
      </c>
      <c r="K13" s="17"/>
      <c r="L13" s="54">
        <v>25678.57249136</v>
      </c>
      <c r="M13" s="14">
        <v>8.112871493622373</v>
      </c>
      <c r="N13" s="39">
        <f t="shared" si="3"/>
        <v>-3144.339119520002</v>
      </c>
      <c r="O13" s="46">
        <f t="shared" si="4"/>
        <v>-12.24499189188951</v>
      </c>
      <c r="Q13" s="85"/>
    </row>
    <row r="14" spans="1:17" ht="21">
      <c r="A14" s="11">
        <v>7</v>
      </c>
      <c r="B14" s="92" t="s">
        <v>38</v>
      </c>
      <c r="C14" s="41">
        <v>53</v>
      </c>
      <c r="D14" s="42">
        <v>30936.013086540002</v>
      </c>
      <c r="E14" s="23">
        <f t="shared" si="0"/>
        <v>9.782257540021709</v>
      </c>
      <c r="F14" s="41">
        <v>51</v>
      </c>
      <c r="G14" s="43">
        <v>30499.51139162</v>
      </c>
      <c r="H14" s="14">
        <v>10.304015234651652</v>
      </c>
      <c r="I14" s="39">
        <f t="shared" si="1"/>
        <v>436.5016949200035</v>
      </c>
      <c r="J14" s="46">
        <f t="shared" si="2"/>
        <v>1.4311760254622834</v>
      </c>
      <c r="K14" s="17"/>
      <c r="L14" s="54">
        <v>20766.655729349997</v>
      </c>
      <c r="M14" s="14">
        <v>6.561003706152295</v>
      </c>
      <c r="N14" s="39">
        <f t="shared" si="3"/>
        <v>10169.357357190005</v>
      </c>
      <c r="O14" s="46">
        <f t="shared" si="4"/>
        <v>48.969643883571564</v>
      </c>
      <c r="Q14" s="85"/>
    </row>
    <row r="15" spans="1:17" ht="21">
      <c r="A15" s="11">
        <v>8</v>
      </c>
      <c r="B15" s="92" t="s">
        <v>17</v>
      </c>
      <c r="C15" s="41">
        <v>100</v>
      </c>
      <c r="D15" s="42">
        <v>36759.33612004</v>
      </c>
      <c r="E15" s="23">
        <f t="shared" si="0"/>
        <v>11.623646910173694</v>
      </c>
      <c r="F15" s="41">
        <v>100</v>
      </c>
      <c r="G15" s="43">
        <v>31086.503574379996</v>
      </c>
      <c r="H15" s="14">
        <v>10.502325834323825</v>
      </c>
      <c r="I15" s="39">
        <f t="shared" si="1"/>
        <v>5672.832545660007</v>
      </c>
      <c r="J15" s="44">
        <f t="shared" si="2"/>
        <v>18.24853841181188</v>
      </c>
      <c r="K15" s="17"/>
      <c r="L15" s="54">
        <v>34210.637577509995</v>
      </c>
      <c r="M15" s="14">
        <v>10.808486588365165</v>
      </c>
      <c r="N15" s="39">
        <f t="shared" si="3"/>
        <v>2548.698542530008</v>
      </c>
      <c r="O15" s="46">
        <f t="shared" si="4"/>
        <v>7.450017664112514</v>
      </c>
      <c r="Q15" s="85"/>
    </row>
    <row r="16" spans="1:17" ht="21">
      <c r="A16" s="11">
        <v>9</v>
      </c>
      <c r="B16" s="91" t="s">
        <v>16</v>
      </c>
      <c r="C16" s="41">
        <v>26</v>
      </c>
      <c r="D16" s="42">
        <v>9573.29154257</v>
      </c>
      <c r="E16" s="23">
        <f t="shared" si="0"/>
        <v>3.0271645901222177</v>
      </c>
      <c r="F16" s="41">
        <v>25</v>
      </c>
      <c r="G16" s="43">
        <v>9454.0939305</v>
      </c>
      <c r="H16" s="14">
        <v>3.193989786881155</v>
      </c>
      <c r="I16" s="39">
        <f t="shared" si="1"/>
        <v>119.1976120700001</v>
      </c>
      <c r="J16" s="45">
        <f t="shared" si="2"/>
        <v>1.2608041864853365</v>
      </c>
      <c r="K16" s="17"/>
      <c r="L16" s="54">
        <v>9088.44179665</v>
      </c>
      <c r="M16" s="14">
        <v>2.8713963908350735</v>
      </c>
      <c r="N16" s="39">
        <f t="shared" si="3"/>
        <v>484.8497459199989</v>
      </c>
      <c r="O16" s="46">
        <f t="shared" si="4"/>
        <v>5.334795081140471</v>
      </c>
      <c r="Q16" s="85"/>
    </row>
    <row r="17" spans="1:17" ht="21">
      <c r="A17" s="11">
        <v>10</v>
      </c>
      <c r="B17" s="91" t="s">
        <v>18</v>
      </c>
      <c r="C17" s="41">
        <v>167</v>
      </c>
      <c r="D17" s="42">
        <v>8514.756722979999</v>
      </c>
      <c r="E17" s="23">
        <f t="shared" si="0"/>
        <v>2.692445950349754</v>
      </c>
      <c r="F17" s="41">
        <v>166</v>
      </c>
      <c r="G17" s="43">
        <v>8449.23452839</v>
      </c>
      <c r="H17" s="14">
        <v>2.854506099582831</v>
      </c>
      <c r="I17" s="39">
        <f t="shared" si="1"/>
        <v>65.52219458999934</v>
      </c>
      <c r="J17" s="45">
        <f t="shared" si="2"/>
        <v>0.7754808363981416</v>
      </c>
      <c r="K17" s="17"/>
      <c r="L17" s="54">
        <v>7079.924354600001</v>
      </c>
      <c r="M17" s="14">
        <v>2.236826696373535</v>
      </c>
      <c r="N17" s="39">
        <f t="shared" si="3"/>
        <v>1434.8323683799981</v>
      </c>
      <c r="O17" s="46">
        <f t="shared" si="4"/>
        <v>20.26621043553597</v>
      </c>
      <c r="Q17" s="85"/>
    </row>
    <row r="18" spans="1:17" ht="21">
      <c r="A18" s="11">
        <v>11</v>
      </c>
      <c r="B18" s="91" t="s">
        <v>20</v>
      </c>
      <c r="C18" s="41">
        <v>85</v>
      </c>
      <c r="D18" s="42">
        <v>9655.266093690001</v>
      </c>
      <c r="E18" s="23">
        <f t="shared" si="0"/>
        <v>3.0530857121666233</v>
      </c>
      <c r="F18" s="41">
        <v>84</v>
      </c>
      <c r="G18" s="43">
        <v>8698.891297600005</v>
      </c>
      <c r="H18" s="14">
        <v>2.938850636134345</v>
      </c>
      <c r="I18" s="39">
        <f t="shared" si="1"/>
        <v>956.3747960899964</v>
      </c>
      <c r="J18" s="45">
        <f t="shared" si="2"/>
        <v>10.994214818546554</v>
      </c>
      <c r="K18" s="17"/>
      <c r="L18" s="54">
        <v>6948.471231519999</v>
      </c>
      <c r="M18" s="14">
        <v>2.1952954821542785</v>
      </c>
      <c r="N18" s="39">
        <f t="shared" si="3"/>
        <v>2706.7948621700025</v>
      </c>
      <c r="O18" s="46">
        <f t="shared" si="4"/>
        <v>38.955257523285205</v>
      </c>
      <c r="Q18" s="85"/>
    </row>
    <row r="19" spans="1:17" ht="21">
      <c r="A19" s="11">
        <v>12</v>
      </c>
      <c r="B19" s="91" t="s">
        <v>19</v>
      </c>
      <c r="C19" s="41">
        <v>1</v>
      </c>
      <c r="D19" s="42">
        <v>142.04664504</v>
      </c>
      <c r="E19" s="23">
        <f t="shared" si="0"/>
        <v>0.04491648166136518</v>
      </c>
      <c r="F19" s="41">
        <v>1</v>
      </c>
      <c r="G19" s="43">
        <v>139.78039806</v>
      </c>
      <c r="H19" s="14">
        <v>0.047223686065726515</v>
      </c>
      <c r="I19" s="39">
        <f t="shared" si="1"/>
        <v>2.266246979999977</v>
      </c>
      <c r="J19" s="46">
        <f t="shared" si="2"/>
        <v>1.6212909760259817</v>
      </c>
      <c r="K19" s="17"/>
      <c r="L19" s="54">
        <v>103.88272973000001</v>
      </c>
      <c r="M19" s="14">
        <v>0.03282064207384444</v>
      </c>
      <c r="N19" s="39">
        <f t="shared" si="3"/>
        <v>38.16391530999998</v>
      </c>
      <c r="O19" s="46">
        <f t="shared" si="4"/>
        <v>36.73749756979935</v>
      </c>
      <c r="Q19" s="85"/>
    </row>
    <row r="20" spans="1:17" ht="21">
      <c r="A20" s="11">
        <v>13</v>
      </c>
      <c r="B20" s="91" t="s">
        <v>62</v>
      </c>
      <c r="C20" s="41">
        <v>0</v>
      </c>
      <c r="D20" s="42">
        <v>0</v>
      </c>
      <c r="E20" s="23">
        <f t="shared" si="0"/>
        <v>0</v>
      </c>
      <c r="F20" s="41">
        <v>0</v>
      </c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91" t="s">
        <v>21</v>
      </c>
      <c r="C21" s="41">
        <v>98</v>
      </c>
      <c r="D21" s="42">
        <v>6285.31653383</v>
      </c>
      <c r="E21" s="23">
        <f t="shared" si="0"/>
        <v>1.9874760487877168</v>
      </c>
      <c r="F21" s="41">
        <v>97</v>
      </c>
      <c r="G21" s="43">
        <v>6056.8463577</v>
      </c>
      <c r="H21" s="14">
        <v>2.0462569495730616</v>
      </c>
      <c r="I21" s="39">
        <f t="shared" si="1"/>
        <v>228.47017612999934</v>
      </c>
      <c r="J21" s="44">
        <f t="shared" si="2"/>
        <v>3.7720979307911255</v>
      </c>
      <c r="K21" s="17"/>
      <c r="L21" s="54">
        <v>5595.831468140001</v>
      </c>
      <c r="M21" s="14">
        <v>1.7679433549611483</v>
      </c>
      <c r="N21" s="39">
        <f t="shared" si="3"/>
        <v>689.4850656899989</v>
      </c>
      <c r="O21" s="86">
        <f t="shared" si="4"/>
        <v>12.321405131937917</v>
      </c>
      <c r="Q21" s="85"/>
    </row>
    <row r="22" spans="1:17" ht="21">
      <c r="A22" s="11">
        <v>15</v>
      </c>
      <c r="B22" s="91" t="s">
        <v>22</v>
      </c>
      <c r="C22" s="41">
        <v>2</v>
      </c>
      <c r="D22" s="42">
        <v>2455.27710053</v>
      </c>
      <c r="E22" s="23">
        <f t="shared" si="0"/>
        <v>0.7763816514530868</v>
      </c>
      <c r="F22" s="41">
        <v>2</v>
      </c>
      <c r="G22" s="43">
        <v>2532.11274834</v>
      </c>
      <c r="H22" s="14">
        <v>0.8554539775978094</v>
      </c>
      <c r="I22" s="39">
        <f t="shared" si="1"/>
        <v>-76.83564780999995</v>
      </c>
      <c r="J22" s="46">
        <f t="shared" si="2"/>
        <v>-3.0344481248069144</v>
      </c>
      <c r="K22" s="17"/>
      <c r="L22" s="54">
        <v>2694.85252047</v>
      </c>
      <c r="M22" s="14">
        <v>0.8514099527998937</v>
      </c>
      <c r="N22" s="39">
        <f t="shared" si="3"/>
        <v>-239.57541993999985</v>
      </c>
      <c r="O22" s="86">
        <f t="shared" si="4"/>
        <v>-8.890112468871443</v>
      </c>
      <c r="Q22" s="85"/>
    </row>
    <row r="23" spans="1:17" ht="21">
      <c r="A23" s="11">
        <v>16</v>
      </c>
      <c r="B23" s="91" t="s">
        <v>33</v>
      </c>
      <c r="C23" s="41">
        <v>8</v>
      </c>
      <c r="D23" s="42">
        <v>392.96521108999997</v>
      </c>
      <c r="E23" s="23">
        <f t="shared" si="0"/>
        <v>0.12425928604303262</v>
      </c>
      <c r="F23" s="41">
        <v>8</v>
      </c>
      <c r="G23" s="43">
        <v>441.64954301999995</v>
      </c>
      <c r="H23" s="14">
        <v>0.14920775487916116</v>
      </c>
      <c r="I23" s="39">
        <f t="shared" si="1"/>
        <v>-48.684331929999985</v>
      </c>
      <c r="J23" s="44">
        <f t="shared" si="2"/>
        <v>-11.02329498567948</v>
      </c>
      <c r="K23" s="17"/>
      <c r="L23" s="54">
        <v>6.77975938</v>
      </c>
      <c r="M23" s="14">
        <v>0.002141992769501798</v>
      </c>
      <c r="N23" s="39">
        <f t="shared" si="3"/>
        <v>386.18545171</v>
      </c>
      <c r="O23" s="86">
        <f t="shared" si="4"/>
        <v>5696.152769805231</v>
      </c>
      <c r="Q23" s="85"/>
    </row>
    <row r="24" spans="1:17" ht="21">
      <c r="A24" s="11">
        <v>17</v>
      </c>
      <c r="B24" s="91" t="s">
        <v>32</v>
      </c>
      <c r="C24" s="41">
        <v>77</v>
      </c>
      <c r="D24" s="42">
        <v>8873.14665947</v>
      </c>
      <c r="E24" s="23">
        <f t="shared" si="0"/>
        <v>2.805772210223318</v>
      </c>
      <c r="F24" s="41">
        <v>73</v>
      </c>
      <c r="G24" s="43">
        <v>8648.49026399</v>
      </c>
      <c r="H24" s="14">
        <v>2.921823051282531</v>
      </c>
      <c r="I24" s="39">
        <f t="shared" si="1"/>
        <v>224.65639548000036</v>
      </c>
      <c r="J24" s="45">
        <f t="shared" si="2"/>
        <v>2.5976371438539916</v>
      </c>
      <c r="K24" s="17"/>
      <c r="L24" s="54">
        <v>5675.94053362</v>
      </c>
      <c r="M24" s="14">
        <v>1.7932529610123449</v>
      </c>
      <c r="N24" s="39">
        <f t="shared" si="3"/>
        <v>3197.20612585</v>
      </c>
      <c r="O24" s="86">
        <f t="shared" si="4"/>
        <v>56.32909835668921</v>
      </c>
      <c r="Q24" s="85"/>
    </row>
    <row r="25" spans="1:17" ht="21">
      <c r="A25" s="11">
        <v>18</v>
      </c>
      <c r="B25" s="91" t="s">
        <v>23</v>
      </c>
      <c r="C25" s="41">
        <v>22</v>
      </c>
      <c r="D25" s="42">
        <v>536.4482801</v>
      </c>
      <c r="E25" s="23">
        <f t="shared" si="0"/>
        <v>0.16962997843840202</v>
      </c>
      <c r="F25" s="41">
        <v>22</v>
      </c>
      <c r="G25" s="43">
        <v>548.7695344488558</v>
      </c>
      <c r="H25" s="14">
        <v>0.1853973845898179</v>
      </c>
      <c r="I25" s="39">
        <f t="shared" si="1"/>
        <v>-12.321254348855746</v>
      </c>
      <c r="J25" s="46">
        <f t="shared" si="2"/>
        <v>-2.245251161989216</v>
      </c>
      <c r="K25" s="17"/>
      <c r="L25" s="54">
        <v>217.52650541999998</v>
      </c>
      <c r="M25" s="14">
        <v>0.06872518266048458</v>
      </c>
      <c r="N25" s="39">
        <f t="shared" si="3"/>
        <v>318.92177468000006</v>
      </c>
      <c r="O25" s="86">
        <f t="shared" si="4"/>
        <v>146.6128341758749</v>
      </c>
      <c r="Q25" s="85"/>
    </row>
    <row r="26" spans="1:17" ht="21">
      <c r="A26" s="11">
        <v>19</v>
      </c>
      <c r="B26" s="91" t="s">
        <v>26</v>
      </c>
      <c r="C26" s="41">
        <v>176</v>
      </c>
      <c r="D26" s="42">
        <v>702.49450376</v>
      </c>
      <c r="E26" s="23">
        <f t="shared" si="0"/>
        <v>0.2221353519927237</v>
      </c>
      <c r="F26" s="41">
        <v>171</v>
      </c>
      <c r="G26" s="43">
        <v>651.2195024600001</v>
      </c>
      <c r="H26" s="14">
        <v>0.22000928435508604</v>
      </c>
      <c r="I26" s="39">
        <f t="shared" si="1"/>
        <v>51.275001299999985</v>
      </c>
      <c r="J26" s="44">
        <f t="shared" si="2"/>
        <v>7.873689455906529</v>
      </c>
      <c r="K26" s="17"/>
      <c r="L26" s="54">
        <v>366.39172027</v>
      </c>
      <c r="M26" s="14">
        <v>0.11575756183011697</v>
      </c>
      <c r="N26" s="39">
        <f t="shared" si="3"/>
        <v>336.10278349000004</v>
      </c>
      <c r="O26" s="86">
        <f t="shared" si="4"/>
        <v>91.73318197319536</v>
      </c>
      <c r="Q26" s="85"/>
    </row>
    <row r="27" spans="1:17" ht="21">
      <c r="A27" s="11">
        <v>20</v>
      </c>
      <c r="B27" s="91" t="s">
        <v>24</v>
      </c>
      <c r="C27" s="41">
        <v>6</v>
      </c>
      <c r="D27" s="42">
        <v>226.17128026</v>
      </c>
      <c r="E27" s="23">
        <f t="shared" si="0"/>
        <v>0.07151748046752583</v>
      </c>
      <c r="F27" s="41">
        <v>7</v>
      </c>
      <c r="G27" s="43">
        <v>474.56905147000003</v>
      </c>
      <c r="H27" s="14">
        <v>0.16032934670503032</v>
      </c>
      <c r="I27" s="39">
        <f t="shared" si="1"/>
        <v>-248.39777121000003</v>
      </c>
      <c r="J27" s="45">
        <f t="shared" si="2"/>
        <v>-52.34175520729306</v>
      </c>
      <c r="K27" s="17"/>
      <c r="L27" s="54">
        <v>229.93792478999998</v>
      </c>
      <c r="M27" s="14">
        <v>0.07264643842484396</v>
      </c>
      <c r="N27" s="39">
        <f t="shared" si="3"/>
        <v>-3.7666445299999793</v>
      </c>
      <c r="O27" s="86">
        <f t="shared" si="4"/>
        <v>-1.6381136489076424</v>
      </c>
      <c r="Q27" s="85"/>
    </row>
    <row r="28" spans="1:17" ht="21">
      <c r="A28" s="11">
        <v>21</v>
      </c>
      <c r="B28" s="91" t="s">
        <v>25</v>
      </c>
      <c r="C28" s="41">
        <v>43</v>
      </c>
      <c r="D28" s="42">
        <v>982.4440396699999</v>
      </c>
      <c r="E28" s="23">
        <f t="shared" si="0"/>
        <v>0.3106580213755049</v>
      </c>
      <c r="F28" s="41">
        <v>45</v>
      </c>
      <c r="G28" s="43">
        <v>891.9027957899999</v>
      </c>
      <c r="H28" s="14">
        <v>0.3013222040722148</v>
      </c>
      <c r="I28" s="39">
        <f t="shared" si="1"/>
        <v>90.54124388000002</v>
      </c>
      <c r="J28" s="45">
        <f t="shared" si="2"/>
        <v>10.151469903152778</v>
      </c>
      <c r="K28" s="17"/>
      <c r="L28" s="54">
        <v>383.11033707</v>
      </c>
      <c r="M28" s="14">
        <v>0.12103963074945247</v>
      </c>
      <c r="N28" s="39">
        <f t="shared" si="3"/>
        <v>599.3337025999999</v>
      </c>
      <c r="O28" s="86">
        <f t="shared" si="4"/>
        <v>156.438927538124</v>
      </c>
      <c r="Q28" s="85"/>
    </row>
    <row r="29" spans="1:17" ht="21">
      <c r="A29" s="11">
        <v>22</v>
      </c>
      <c r="B29" s="91" t="s">
        <v>34</v>
      </c>
      <c r="C29" s="41">
        <v>10</v>
      </c>
      <c r="D29" s="42">
        <v>363.504598</v>
      </c>
      <c r="E29" s="23">
        <f t="shared" si="0"/>
        <v>0.11494356382223021</v>
      </c>
      <c r="F29" s="41">
        <v>10</v>
      </c>
      <c r="G29" s="43">
        <v>374.49129039999997</v>
      </c>
      <c r="H29" s="14">
        <v>0.12651887802327824</v>
      </c>
      <c r="I29" s="39">
        <f t="shared" si="1"/>
        <v>-10.986692399999981</v>
      </c>
      <c r="J29" s="46">
        <f t="shared" si="2"/>
        <v>-2.9337644643924627</v>
      </c>
      <c r="K29" s="17"/>
      <c r="L29" s="54">
        <v>119.34738015050002</v>
      </c>
      <c r="M29" s="14">
        <v>0.03770653367072055</v>
      </c>
      <c r="N29" s="39">
        <f t="shared" si="3"/>
        <v>244.15721784949997</v>
      </c>
      <c r="O29" s="86">
        <f t="shared" si="4"/>
        <v>204.57693963756194</v>
      </c>
      <c r="Q29" s="85"/>
    </row>
    <row r="30" spans="1:17" ht="21">
      <c r="A30" s="11">
        <v>23</v>
      </c>
      <c r="B30" s="91" t="s">
        <v>61</v>
      </c>
      <c r="C30" s="41">
        <v>4</v>
      </c>
      <c r="D30" s="42">
        <v>505.10230679</v>
      </c>
      <c r="E30" s="23">
        <f t="shared" si="0"/>
        <v>0.15971808763000042</v>
      </c>
      <c r="F30" s="41">
        <v>2</v>
      </c>
      <c r="G30" s="43">
        <v>117.50819956000001</v>
      </c>
      <c r="H30" s="14">
        <v>0.039699202486089866</v>
      </c>
      <c r="I30" s="39">
        <f t="shared" si="1"/>
        <v>387.59410722999996</v>
      </c>
      <c r="J30" s="46">
        <f t="shared" si="2"/>
        <v>329.84430761539613</v>
      </c>
      <c r="K30" s="17"/>
      <c r="L30" s="54">
        <v>103.03308613</v>
      </c>
      <c r="M30" s="14">
        <v>0.03255220622740095</v>
      </c>
      <c r="N30" s="39">
        <f t="shared" si="3"/>
        <v>402.06922066</v>
      </c>
      <c r="O30" s="84">
        <f t="shared" si="4"/>
        <v>390.23311419857595</v>
      </c>
      <c r="Q30" s="85"/>
    </row>
    <row r="31" spans="1:17" ht="21.75" thickBot="1">
      <c r="A31" s="93">
        <v>24</v>
      </c>
      <c r="B31" s="89" t="s">
        <v>71</v>
      </c>
      <c r="C31" s="64">
        <v>33</v>
      </c>
      <c r="D31" s="90">
        <v>1573.9506974399999</v>
      </c>
      <c r="E31" s="23">
        <f t="shared" si="0"/>
        <v>0.49769797532035176</v>
      </c>
      <c r="F31" s="67">
        <v>23</v>
      </c>
      <c r="G31" s="68">
        <v>1023.9019115500001</v>
      </c>
      <c r="H31" s="66">
        <v>0.3459170463399271</v>
      </c>
      <c r="I31" s="39">
        <f t="shared" si="1"/>
        <v>550.0487858899997</v>
      </c>
      <c r="J31" s="46">
        <f t="shared" si="2"/>
        <v>53.72084764031024</v>
      </c>
      <c r="K31" s="17"/>
      <c r="L31" s="69">
        <v>0</v>
      </c>
      <c r="M31" s="70">
        <v>0</v>
      </c>
      <c r="N31" s="39">
        <f t="shared" si="3"/>
        <v>1573.9506974399999</v>
      </c>
      <c r="O31" s="84" t="str">
        <f>IF(AND(L31=0,N31=0),"0.00",IF(L31=0,"new",(N31*100)/L31))</f>
        <v>new</v>
      </c>
      <c r="Q31" s="85"/>
    </row>
    <row r="32" spans="1:17" ht="22.5" customHeight="1" thickBot="1">
      <c r="A32" s="139" t="s">
        <v>27</v>
      </c>
      <c r="B32" s="140"/>
      <c r="C32" s="47">
        <f>SUM(C8:C31)</f>
        <v>1951</v>
      </c>
      <c r="D32" s="47">
        <f>SUM(D8:D31)</f>
        <v>316246.1523832601</v>
      </c>
      <c r="E32" s="47">
        <f>SUM(E8:E31)</f>
        <v>99.99999999999996</v>
      </c>
      <c r="F32" s="77">
        <v>1889</v>
      </c>
      <c r="G32" s="48">
        <v>295996.3732298489</v>
      </c>
      <c r="H32" s="48">
        <v>99.99999999999997</v>
      </c>
      <c r="I32" s="82">
        <f>SUM(I8:I31)</f>
        <v>20249.779153411142</v>
      </c>
      <c r="J32" s="88">
        <f t="shared" si="2"/>
        <v>6.841225428693573</v>
      </c>
      <c r="K32" s="17"/>
      <c r="L32" s="55">
        <v>316516.4456450005</v>
      </c>
      <c r="M32" s="56">
        <v>100.00000000000001</v>
      </c>
      <c r="N32" s="82">
        <f t="shared" si="3"/>
        <v>-270.2932617404149</v>
      </c>
      <c r="O32" s="87">
        <f t="shared" si="4"/>
        <v>-0.08539627733706173</v>
      </c>
      <c r="Q32" s="85"/>
    </row>
    <row r="33" spans="1:15" ht="22.5" customHeight="1">
      <c r="A33" s="16"/>
      <c r="B33" s="16"/>
      <c r="C33" s="49"/>
      <c r="D33" s="49"/>
      <c r="E33" s="49"/>
      <c r="F33" s="49"/>
      <c r="G33" s="71"/>
      <c r="H33" s="71"/>
      <c r="I33" s="72"/>
      <c r="J33" s="72"/>
      <c r="K33" s="17"/>
      <c r="L33" s="71"/>
      <c r="M33" s="71"/>
      <c r="N33" s="73"/>
      <c r="O33" s="73"/>
    </row>
    <row r="34" spans="2:14" ht="21">
      <c r="B34" s="81" t="s">
        <v>83</v>
      </c>
      <c r="N34" s="2" t="s">
        <v>28</v>
      </c>
    </row>
    <row r="35" spans="2:14" ht="21">
      <c r="B35" s="81" t="s">
        <v>73</v>
      </c>
      <c r="N35" s="2" t="s">
        <v>29</v>
      </c>
    </row>
    <row r="36" spans="2:8" ht="21">
      <c r="B36" s="50"/>
      <c r="H36" s="2"/>
    </row>
    <row r="37" spans="2:8" ht="21">
      <c r="B37" s="50"/>
      <c r="H37" s="2"/>
    </row>
    <row r="38" spans="2:4" ht="21">
      <c r="B38" s="50"/>
      <c r="D38" s="50"/>
    </row>
    <row r="39" spans="2:6" ht="21">
      <c r="B39" s="21"/>
      <c r="D39" s="50"/>
      <c r="F39" s="18"/>
    </row>
    <row r="40" spans="2:4" ht="21">
      <c r="B40" s="50"/>
      <c r="D40" s="50"/>
    </row>
    <row r="41" spans="2:4" ht="21">
      <c r="B41" s="50"/>
      <c r="D41" s="50"/>
    </row>
    <row r="42" spans="2:4" ht="21">
      <c r="B42" s="50"/>
      <c r="D42" s="50"/>
    </row>
    <row r="43" ht="21">
      <c r="C43" s="50"/>
    </row>
    <row r="59" ht="0.75" customHeight="1">
      <c r="A59" s="1">
        <v>100</v>
      </c>
    </row>
  </sheetData>
  <sheetProtection/>
  <mergeCells count="12">
    <mergeCell ref="C5:E5"/>
    <mergeCell ref="F5:H5"/>
    <mergeCell ref="I5:J5"/>
    <mergeCell ref="L5:M5"/>
    <mergeCell ref="N5:O5"/>
    <mergeCell ref="A32:B32"/>
    <mergeCell ref="A1:J1"/>
    <mergeCell ref="A2:J2"/>
    <mergeCell ref="A4:A7"/>
    <mergeCell ref="B4:B7"/>
    <mergeCell ref="F4:J4"/>
    <mergeCell ref="L4:O4"/>
  </mergeCells>
  <conditionalFormatting sqref="J8:J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0" zoomScaleNormal="80" zoomScalePageLayoutView="0" workbookViewId="0" topLeftCell="A1">
      <selection activeCell="H19" sqref="H19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.2851562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84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52"/>
      <c r="C5" s="141" t="s">
        <v>85</v>
      </c>
      <c r="D5" s="150"/>
      <c r="E5" s="142"/>
      <c r="F5" s="141" t="s">
        <v>81</v>
      </c>
      <c r="G5" s="150"/>
      <c r="H5" s="142"/>
      <c r="I5" s="139" t="s">
        <v>1</v>
      </c>
      <c r="J5" s="140"/>
      <c r="L5" s="141" t="s">
        <v>42</v>
      </c>
      <c r="M5" s="142"/>
      <c r="N5" s="139" t="s">
        <v>1</v>
      </c>
      <c r="O5" s="140"/>
    </row>
    <row r="6" spans="1:15" ht="21.75" customHeight="1">
      <c r="A6" s="145"/>
      <c r="B6" s="152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53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91" t="s">
        <v>10</v>
      </c>
      <c r="C8" s="35">
        <v>523</v>
      </c>
      <c r="D8" s="36">
        <v>61385.712333129995</v>
      </c>
      <c r="E8" s="22">
        <f aca="true" t="shared" si="0" ref="E8:E31">(D8*$A$59)/$D$32</f>
        <v>19.05729979178357</v>
      </c>
      <c r="F8" s="37">
        <v>525</v>
      </c>
      <c r="G8" s="38">
        <v>60626.69039049001</v>
      </c>
      <c r="H8" s="13">
        <v>19.170728223442943</v>
      </c>
      <c r="I8" s="39">
        <f aca="true" t="shared" si="1" ref="I8:I31">(D8-G8)</f>
        <v>759.0219426399854</v>
      </c>
      <c r="J8" s="40">
        <f aca="true" t="shared" si="2" ref="J8:J32">IF(G8&lt;&gt;0,(D8-G8)/G8*100,0)</f>
        <v>1.2519600488682565</v>
      </c>
      <c r="K8" s="17"/>
      <c r="L8" s="53">
        <v>76960.63121580001</v>
      </c>
      <c r="M8" s="13">
        <v>24.31489177725626</v>
      </c>
      <c r="N8" s="39">
        <f aca="true" t="shared" si="3" ref="N8:N32">D8-L8</f>
        <v>-15574.918882670012</v>
      </c>
      <c r="O8" s="40">
        <f>IF(AND(L8=0,N8=0),"0.00",IF(L8=0,"new",(N8*100)/L8))</f>
        <v>-20.237514475417246</v>
      </c>
      <c r="Q8" s="85"/>
    </row>
    <row r="9" spans="1:17" ht="21">
      <c r="A9" s="11">
        <v>2</v>
      </c>
      <c r="B9" s="91" t="s">
        <v>11</v>
      </c>
      <c r="C9" s="41">
        <v>336</v>
      </c>
      <c r="D9" s="42">
        <v>33155.36159595</v>
      </c>
      <c r="E9" s="23">
        <f t="shared" si="0"/>
        <v>10.293138934513843</v>
      </c>
      <c r="F9" s="41">
        <v>334</v>
      </c>
      <c r="G9" s="43">
        <v>32669.957814549998</v>
      </c>
      <c r="H9" s="14">
        <v>10.330547128667398</v>
      </c>
      <c r="I9" s="39">
        <f t="shared" si="1"/>
        <v>485.40378140000394</v>
      </c>
      <c r="J9" s="44">
        <f t="shared" si="2"/>
        <v>1.485780251555216</v>
      </c>
      <c r="K9" s="17"/>
      <c r="L9" s="54">
        <v>36814.50135476</v>
      </c>
      <c r="M9" s="14">
        <v>11.631149616803963</v>
      </c>
      <c r="N9" s="39">
        <f t="shared" si="3"/>
        <v>-3659.139758810001</v>
      </c>
      <c r="O9" s="46">
        <f>IF(AND(L9=0,N9=0),"0.00",IF(L9=0,"new",(N9*100)/L9))</f>
        <v>-9.939397857243787</v>
      </c>
      <c r="Q9" s="85"/>
    </row>
    <row r="10" spans="1:17" ht="21">
      <c r="A10" s="11">
        <v>3</v>
      </c>
      <c r="B10" s="91" t="s">
        <v>12</v>
      </c>
      <c r="C10" s="41">
        <v>104</v>
      </c>
      <c r="D10" s="42">
        <v>23431.16428703</v>
      </c>
      <c r="E10" s="23">
        <f t="shared" si="0"/>
        <v>7.27424518371953</v>
      </c>
      <c r="F10" s="41">
        <v>105</v>
      </c>
      <c r="G10" s="43">
        <v>22961.695391589998</v>
      </c>
      <c r="H10" s="14">
        <v>7.260703480041908</v>
      </c>
      <c r="I10" s="39">
        <f t="shared" si="1"/>
        <v>469.4688954400008</v>
      </c>
      <c r="J10" s="45">
        <f t="shared" si="2"/>
        <v>2.044574180754743</v>
      </c>
      <c r="K10" s="17"/>
      <c r="L10" s="54">
        <v>24535.491235370006</v>
      </c>
      <c r="M10" s="14">
        <v>7.7517271449738825</v>
      </c>
      <c r="N10" s="39">
        <f t="shared" si="3"/>
        <v>-1104.3269483400072</v>
      </c>
      <c r="O10" s="46">
        <f>IF(AND(L10=0,N10=0),"0.00",IF(L10=0,"new",(N10*100)/L10))</f>
        <v>-4.500936776631664</v>
      </c>
      <c r="Q10" s="85"/>
    </row>
    <row r="11" spans="1:17" ht="21">
      <c r="A11" s="11">
        <v>4</v>
      </c>
      <c r="B11" s="91" t="s">
        <v>13</v>
      </c>
      <c r="C11" s="41">
        <v>27</v>
      </c>
      <c r="D11" s="42">
        <v>21756.26484133</v>
      </c>
      <c r="E11" s="23">
        <f t="shared" si="0"/>
        <v>6.754269775035215</v>
      </c>
      <c r="F11" s="41">
        <v>28</v>
      </c>
      <c r="G11" s="43">
        <v>21507.920485489994</v>
      </c>
      <c r="H11" s="14">
        <v>6.801006217278638</v>
      </c>
      <c r="I11" s="39">
        <f t="shared" si="1"/>
        <v>248.34435584000676</v>
      </c>
      <c r="J11" s="46">
        <f t="shared" si="2"/>
        <v>1.154664654853772</v>
      </c>
      <c r="K11" s="17"/>
      <c r="L11" s="54">
        <v>27334.71205846</v>
      </c>
      <c r="M11" s="14">
        <v>8.636111151430708</v>
      </c>
      <c r="N11" s="39">
        <f t="shared" si="3"/>
        <v>-5578.44721713</v>
      </c>
      <c r="O11" s="46">
        <f aca="true" t="shared" si="4" ref="O11:O32">IF(AND(L11=0,N11=0),"0.00",IF(L11=0,"new",(N11*100)/L11))</f>
        <v>-20.407923833986352</v>
      </c>
      <c r="Q11" s="85"/>
    </row>
    <row r="12" spans="1:17" ht="21">
      <c r="A12" s="11">
        <v>5</v>
      </c>
      <c r="B12" s="91" t="s">
        <v>14</v>
      </c>
      <c r="C12" s="41">
        <v>15</v>
      </c>
      <c r="D12" s="42">
        <v>38204.88372497</v>
      </c>
      <c r="E12" s="23">
        <f t="shared" si="0"/>
        <v>11.860771749390272</v>
      </c>
      <c r="F12" s="41">
        <v>14</v>
      </c>
      <c r="G12" s="43">
        <v>37468.1235075</v>
      </c>
      <c r="H12" s="14">
        <v>11.847772131024135</v>
      </c>
      <c r="I12" s="39">
        <f t="shared" si="1"/>
        <v>736.7602174700005</v>
      </c>
      <c r="J12" s="46">
        <f t="shared" si="2"/>
        <v>1.966365402106468</v>
      </c>
      <c r="K12" s="17"/>
      <c r="L12" s="54">
        <v>31601.77263445</v>
      </c>
      <c r="M12" s="14">
        <v>9.984243494852718</v>
      </c>
      <c r="N12" s="39">
        <f t="shared" si="3"/>
        <v>6603.11109052</v>
      </c>
      <c r="O12" s="46">
        <f t="shared" si="4"/>
        <v>20.894749060126326</v>
      </c>
      <c r="Q12" s="85"/>
    </row>
    <row r="13" spans="1:17" ht="21">
      <c r="A13" s="11">
        <v>6</v>
      </c>
      <c r="B13" s="91" t="s">
        <v>15</v>
      </c>
      <c r="C13" s="41">
        <v>35</v>
      </c>
      <c r="D13" s="42">
        <v>22706.613493760007</v>
      </c>
      <c r="E13" s="23">
        <f t="shared" si="0"/>
        <v>7.049307145910549</v>
      </c>
      <c r="F13" s="41">
        <v>34</v>
      </c>
      <c r="G13" s="43">
        <v>22534.233371839997</v>
      </c>
      <c r="H13" s="14">
        <v>7.125535979495701</v>
      </c>
      <c r="I13" s="39">
        <f t="shared" si="1"/>
        <v>172.38012192001042</v>
      </c>
      <c r="J13" s="44">
        <f t="shared" si="2"/>
        <v>0.7649699862229438</v>
      </c>
      <c r="K13" s="17"/>
      <c r="L13" s="54">
        <v>25678.57249136</v>
      </c>
      <c r="M13" s="14">
        <v>8.112871493622373</v>
      </c>
      <c r="N13" s="39">
        <f t="shared" si="3"/>
        <v>-2971.9589975999916</v>
      </c>
      <c r="O13" s="46">
        <f t="shared" si="4"/>
        <v>-11.573692418454954</v>
      </c>
      <c r="Q13" s="85"/>
    </row>
    <row r="14" spans="1:17" ht="21">
      <c r="A14" s="11">
        <v>7</v>
      </c>
      <c r="B14" s="92" t="s">
        <v>38</v>
      </c>
      <c r="C14" s="41">
        <v>56</v>
      </c>
      <c r="D14" s="42">
        <v>30815.523885900002</v>
      </c>
      <c r="E14" s="23">
        <f t="shared" si="0"/>
        <v>9.566732299977204</v>
      </c>
      <c r="F14" s="41">
        <v>53</v>
      </c>
      <c r="G14" s="43">
        <v>30936.013086540002</v>
      </c>
      <c r="H14" s="14">
        <v>9.782257540021709</v>
      </c>
      <c r="I14" s="39">
        <f t="shared" si="1"/>
        <v>-120.48920064000049</v>
      </c>
      <c r="J14" s="46">
        <f t="shared" si="2"/>
        <v>-0.3894787615422374</v>
      </c>
      <c r="K14" s="17"/>
      <c r="L14" s="54">
        <v>20766.655729349997</v>
      </c>
      <c r="M14" s="14">
        <v>6.561003706152295</v>
      </c>
      <c r="N14" s="39">
        <f t="shared" si="3"/>
        <v>10048.868156550005</v>
      </c>
      <c r="O14" s="46">
        <f t="shared" si="4"/>
        <v>48.38943875949995</v>
      </c>
      <c r="Q14" s="85"/>
    </row>
    <row r="15" spans="1:17" ht="21">
      <c r="A15" s="11">
        <v>8</v>
      </c>
      <c r="B15" s="92" t="s">
        <v>17</v>
      </c>
      <c r="C15" s="41">
        <v>105</v>
      </c>
      <c r="D15" s="42">
        <v>38637.755176549996</v>
      </c>
      <c r="E15" s="23">
        <f t="shared" si="0"/>
        <v>11.995157434764364</v>
      </c>
      <c r="F15" s="41">
        <v>100</v>
      </c>
      <c r="G15" s="43">
        <v>36759.33612004</v>
      </c>
      <c r="H15" s="14">
        <v>11.623646910173694</v>
      </c>
      <c r="I15" s="39">
        <f t="shared" si="1"/>
        <v>1878.4190565099925</v>
      </c>
      <c r="J15" s="44">
        <f t="shared" si="2"/>
        <v>5.110046194457627</v>
      </c>
      <c r="K15" s="17"/>
      <c r="L15" s="54">
        <v>34210.637577509995</v>
      </c>
      <c r="M15" s="14">
        <v>10.808486588365165</v>
      </c>
      <c r="N15" s="39">
        <f t="shared" si="3"/>
        <v>4427.117599040001</v>
      </c>
      <c r="O15" s="46">
        <f t="shared" si="4"/>
        <v>12.940763202701545</v>
      </c>
      <c r="Q15" s="85"/>
    </row>
    <row r="16" spans="1:17" ht="21">
      <c r="A16" s="11">
        <v>9</v>
      </c>
      <c r="B16" s="91" t="s">
        <v>16</v>
      </c>
      <c r="C16" s="41">
        <v>26</v>
      </c>
      <c r="D16" s="42">
        <v>9690.25027168</v>
      </c>
      <c r="E16" s="23">
        <f t="shared" si="0"/>
        <v>3.0083548347968128</v>
      </c>
      <c r="F16" s="41">
        <v>26</v>
      </c>
      <c r="G16" s="43">
        <v>9573.29154257</v>
      </c>
      <c r="H16" s="14">
        <v>3.0271645901222177</v>
      </c>
      <c r="I16" s="39">
        <f t="shared" si="1"/>
        <v>116.95872911000151</v>
      </c>
      <c r="J16" s="45">
        <f t="shared" si="2"/>
        <v>1.2217190773927202</v>
      </c>
      <c r="K16" s="17"/>
      <c r="L16" s="54">
        <v>9088.44179665</v>
      </c>
      <c r="M16" s="14">
        <v>2.8713963908350735</v>
      </c>
      <c r="N16" s="39">
        <f t="shared" si="3"/>
        <v>601.8084750300004</v>
      </c>
      <c r="O16" s="46">
        <f t="shared" si="4"/>
        <v>6.621690367779293</v>
      </c>
      <c r="Q16" s="85"/>
    </row>
    <row r="17" spans="1:17" ht="21">
      <c r="A17" s="11">
        <v>10</v>
      </c>
      <c r="B17" s="91" t="s">
        <v>18</v>
      </c>
      <c r="C17" s="41">
        <v>167</v>
      </c>
      <c r="D17" s="42">
        <v>8461.57151931</v>
      </c>
      <c r="E17" s="23">
        <f t="shared" si="0"/>
        <v>2.626909406508243</v>
      </c>
      <c r="F17" s="41">
        <v>167</v>
      </c>
      <c r="G17" s="43">
        <v>8514.756722979999</v>
      </c>
      <c r="H17" s="14">
        <v>2.692445950349754</v>
      </c>
      <c r="I17" s="39">
        <f t="shared" si="1"/>
        <v>-53.18520366999837</v>
      </c>
      <c r="J17" s="45">
        <f t="shared" si="2"/>
        <v>-0.6246238782895559</v>
      </c>
      <c r="K17" s="17"/>
      <c r="L17" s="54">
        <v>7079.924354600001</v>
      </c>
      <c r="M17" s="14">
        <v>2.236826696373535</v>
      </c>
      <c r="N17" s="39">
        <f t="shared" si="3"/>
        <v>1381.6471647099997</v>
      </c>
      <c r="O17" s="46">
        <f t="shared" si="4"/>
        <v>19.514998967641645</v>
      </c>
      <c r="Q17" s="85"/>
    </row>
    <row r="18" spans="1:17" ht="21">
      <c r="A18" s="11">
        <v>11</v>
      </c>
      <c r="B18" s="91" t="s">
        <v>20</v>
      </c>
      <c r="C18" s="41">
        <v>88</v>
      </c>
      <c r="D18" s="42">
        <v>9948.005106009996</v>
      </c>
      <c r="E18" s="23">
        <f t="shared" si="0"/>
        <v>3.0883752656741317</v>
      </c>
      <c r="F18" s="41">
        <v>85</v>
      </c>
      <c r="G18" s="43">
        <v>9655.266093690001</v>
      </c>
      <c r="H18" s="14">
        <v>3.0530857121666233</v>
      </c>
      <c r="I18" s="39">
        <f t="shared" si="1"/>
        <v>292.7390123199948</v>
      </c>
      <c r="J18" s="45">
        <f t="shared" si="2"/>
        <v>3.0319103531626985</v>
      </c>
      <c r="K18" s="17"/>
      <c r="L18" s="54">
        <v>6948.471231519999</v>
      </c>
      <c r="M18" s="14">
        <v>2.1952954821542785</v>
      </c>
      <c r="N18" s="39">
        <f t="shared" si="3"/>
        <v>2999.5338744899973</v>
      </c>
      <c r="O18" s="46">
        <f t="shared" si="4"/>
        <v>43.168256362397585</v>
      </c>
      <c r="Q18" s="85"/>
    </row>
    <row r="19" spans="1:17" ht="21">
      <c r="A19" s="11">
        <v>12</v>
      </c>
      <c r="B19" s="91" t="s">
        <v>19</v>
      </c>
      <c r="C19" s="41">
        <v>1</v>
      </c>
      <c r="D19" s="42">
        <v>151.76808378</v>
      </c>
      <c r="E19" s="23">
        <f t="shared" si="0"/>
        <v>0.04711666219207512</v>
      </c>
      <c r="F19" s="41">
        <v>1</v>
      </c>
      <c r="G19" s="43">
        <v>142.04664504</v>
      </c>
      <c r="H19" s="14">
        <v>0.04491648166136518</v>
      </c>
      <c r="I19" s="39">
        <f t="shared" si="1"/>
        <v>9.721438740000025</v>
      </c>
      <c r="J19" s="46">
        <f t="shared" si="2"/>
        <v>6.843835514216116</v>
      </c>
      <c r="K19" s="17"/>
      <c r="L19" s="54">
        <v>103.88272973000001</v>
      </c>
      <c r="M19" s="14">
        <v>0.03282064207384444</v>
      </c>
      <c r="N19" s="39">
        <f t="shared" si="3"/>
        <v>47.885354050000004</v>
      </c>
      <c r="O19" s="46">
        <f t="shared" si="4"/>
        <v>46.09558698973168</v>
      </c>
      <c r="Q19" s="85"/>
    </row>
    <row r="20" spans="1:17" ht="21">
      <c r="A20" s="11">
        <v>13</v>
      </c>
      <c r="B20" s="91" t="s">
        <v>62</v>
      </c>
      <c r="C20" s="41">
        <v>0</v>
      </c>
      <c r="D20" s="42">
        <v>0</v>
      </c>
      <c r="E20" s="23">
        <f t="shared" si="0"/>
        <v>0</v>
      </c>
      <c r="F20" s="41">
        <v>0</v>
      </c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91" t="s">
        <v>21</v>
      </c>
      <c r="C21" s="41">
        <v>98</v>
      </c>
      <c r="D21" s="42">
        <v>6537.463016510001</v>
      </c>
      <c r="E21" s="23">
        <f t="shared" si="0"/>
        <v>2.0295666181605796</v>
      </c>
      <c r="F21" s="41">
        <v>98</v>
      </c>
      <c r="G21" s="43">
        <v>6285.31653383</v>
      </c>
      <c r="H21" s="14">
        <v>1.9874760487877168</v>
      </c>
      <c r="I21" s="39">
        <f t="shared" si="1"/>
        <v>252.1464826800011</v>
      </c>
      <c r="J21" s="44">
        <f t="shared" si="2"/>
        <v>4.011675168988728</v>
      </c>
      <c r="K21" s="17"/>
      <c r="L21" s="54">
        <v>5595.831468140001</v>
      </c>
      <c r="M21" s="14">
        <v>1.7679433549611483</v>
      </c>
      <c r="N21" s="39">
        <f t="shared" si="3"/>
        <v>941.63154837</v>
      </c>
      <c r="O21" s="86">
        <f t="shared" si="4"/>
        <v>16.8273750510751</v>
      </c>
      <c r="Q21" s="85"/>
    </row>
    <row r="22" spans="1:17" ht="21">
      <c r="A22" s="11">
        <v>15</v>
      </c>
      <c r="B22" s="91" t="s">
        <v>22</v>
      </c>
      <c r="C22" s="41">
        <v>2</v>
      </c>
      <c r="D22" s="42">
        <v>2467.7160350500003</v>
      </c>
      <c r="E22" s="23">
        <f t="shared" si="0"/>
        <v>0.7661066800972551</v>
      </c>
      <c r="F22" s="41">
        <v>2</v>
      </c>
      <c r="G22" s="43">
        <v>2455.27710053</v>
      </c>
      <c r="H22" s="14">
        <v>0.7763816514530868</v>
      </c>
      <c r="I22" s="39">
        <f t="shared" si="1"/>
        <v>12.438934520000203</v>
      </c>
      <c r="J22" s="46">
        <f t="shared" si="2"/>
        <v>0.5066203939797718</v>
      </c>
      <c r="K22" s="17"/>
      <c r="L22" s="54">
        <v>2694.85252047</v>
      </c>
      <c r="M22" s="14">
        <v>0.8514099527998937</v>
      </c>
      <c r="N22" s="39">
        <f t="shared" si="3"/>
        <v>-227.13648541999964</v>
      </c>
      <c r="O22" s="86">
        <f t="shared" si="4"/>
        <v>-8.428531197706715</v>
      </c>
      <c r="Q22" s="85"/>
    </row>
    <row r="23" spans="1:17" ht="21">
      <c r="A23" s="11">
        <v>16</v>
      </c>
      <c r="B23" s="91" t="s">
        <v>33</v>
      </c>
      <c r="C23" s="41">
        <v>8</v>
      </c>
      <c r="D23" s="42">
        <v>79.82062312000001</v>
      </c>
      <c r="E23" s="23">
        <f t="shared" si="0"/>
        <v>0.024780449497917363</v>
      </c>
      <c r="F23" s="41">
        <v>8</v>
      </c>
      <c r="G23" s="43">
        <v>392.96521108999997</v>
      </c>
      <c r="H23" s="14">
        <v>0.12425928604303262</v>
      </c>
      <c r="I23" s="39">
        <f t="shared" si="1"/>
        <v>-313.14458797</v>
      </c>
      <c r="J23" s="44">
        <f t="shared" si="2"/>
        <v>-79.68761079419856</v>
      </c>
      <c r="K23" s="17"/>
      <c r="L23" s="54">
        <v>6.77975938</v>
      </c>
      <c r="M23" s="14">
        <v>0.002141992769501798</v>
      </c>
      <c r="N23" s="39">
        <f t="shared" si="3"/>
        <v>73.04086374</v>
      </c>
      <c r="O23" s="86">
        <f t="shared" si="4"/>
        <v>1077.3371095656792</v>
      </c>
      <c r="Q23" s="85"/>
    </row>
    <row r="24" spans="1:17" ht="21">
      <c r="A24" s="11">
        <v>17</v>
      </c>
      <c r="B24" s="91" t="s">
        <v>32</v>
      </c>
      <c r="C24" s="41">
        <v>85</v>
      </c>
      <c r="D24" s="42">
        <v>9142.74108902</v>
      </c>
      <c r="E24" s="23">
        <f t="shared" si="0"/>
        <v>2.8383796689783862</v>
      </c>
      <c r="F24" s="41">
        <v>77</v>
      </c>
      <c r="G24" s="43">
        <v>8873.14665947</v>
      </c>
      <c r="H24" s="14">
        <v>2.805772210223318</v>
      </c>
      <c r="I24" s="39">
        <f t="shared" si="1"/>
        <v>269.5944295500012</v>
      </c>
      <c r="J24" s="45">
        <f t="shared" si="2"/>
        <v>3.038318196423278</v>
      </c>
      <c r="K24" s="17"/>
      <c r="L24" s="54">
        <v>5675.94053362</v>
      </c>
      <c r="M24" s="14">
        <v>1.7932529610123449</v>
      </c>
      <c r="N24" s="39">
        <f t="shared" si="3"/>
        <v>3466.800555400001</v>
      </c>
      <c r="O24" s="86">
        <f t="shared" si="4"/>
        <v>61.07887379836493</v>
      </c>
      <c r="Q24" s="85"/>
    </row>
    <row r="25" spans="1:17" ht="21">
      <c r="A25" s="11">
        <v>18</v>
      </c>
      <c r="B25" s="91" t="s">
        <v>23</v>
      </c>
      <c r="C25" s="41">
        <v>22</v>
      </c>
      <c r="D25" s="42">
        <v>532.99660242</v>
      </c>
      <c r="E25" s="23">
        <f t="shared" si="0"/>
        <v>0.16546971036512687</v>
      </c>
      <c r="F25" s="41">
        <v>22</v>
      </c>
      <c r="G25" s="43">
        <v>536.4482801</v>
      </c>
      <c r="H25" s="14">
        <v>0.16962997843840202</v>
      </c>
      <c r="I25" s="39">
        <f t="shared" si="1"/>
        <v>-3.451677679999989</v>
      </c>
      <c r="J25" s="46">
        <f t="shared" si="2"/>
        <v>-0.6434315866119577</v>
      </c>
      <c r="K25" s="17"/>
      <c r="L25" s="54">
        <v>217.52650541999998</v>
      </c>
      <c r="M25" s="14">
        <v>0.06872518266048458</v>
      </c>
      <c r="N25" s="39">
        <f t="shared" si="3"/>
        <v>315.47009700000007</v>
      </c>
      <c r="O25" s="86">
        <f t="shared" si="4"/>
        <v>145.02604930414833</v>
      </c>
      <c r="Q25" s="85"/>
    </row>
    <row r="26" spans="1:17" ht="21">
      <c r="A26" s="11">
        <v>19</v>
      </c>
      <c r="B26" s="91" t="s">
        <v>26</v>
      </c>
      <c r="C26" s="41">
        <v>189</v>
      </c>
      <c r="D26" s="42">
        <v>730.88616629</v>
      </c>
      <c r="E26" s="23">
        <f t="shared" si="0"/>
        <v>0.2269048652407435</v>
      </c>
      <c r="F26" s="41">
        <v>176</v>
      </c>
      <c r="G26" s="43">
        <v>702.49450376</v>
      </c>
      <c r="H26" s="14">
        <v>0.2221353519927237</v>
      </c>
      <c r="I26" s="39">
        <f t="shared" si="1"/>
        <v>28.391662529999962</v>
      </c>
      <c r="J26" s="44">
        <f t="shared" si="2"/>
        <v>4.0415494182570395</v>
      </c>
      <c r="K26" s="17"/>
      <c r="L26" s="54">
        <v>366.39172027</v>
      </c>
      <c r="M26" s="14">
        <v>0.11575756183011697</v>
      </c>
      <c r="N26" s="39">
        <f t="shared" si="3"/>
        <v>364.49444602</v>
      </c>
      <c r="O26" s="86">
        <f t="shared" si="4"/>
        <v>99.48217327383877</v>
      </c>
      <c r="Q26" s="85"/>
    </row>
    <row r="27" spans="1:17" ht="21">
      <c r="A27" s="11">
        <v>20</v>
      </c>
      <c r="B27" s="91" t="s">
        <v>24</v>
      </c>
      <c r="C27" s="41">
        <v>7</v>
      </c>
      <c r="D27" s="42">
        <v>492.84410291</v>
      </c>
      <c r="E27" s="23">
        <f t="shared" si="0"/>
        <v>0.1530042979512591</v>
      </c>
      <c r="F27" s="41">
        <v>6</v>
      </c>
      <c r="G27" s="43">
        <v>226.17128026</v>
      </c>
      <c r="H27" s="14">
        <v>0.07151748046752583</v>
      </c>
      <c r="I27" s="39">
        <f t="shared" si="1"/>
        <v>266.67282265</v>
      </c>
      <c r="J27" s="45">
        <f t="shared" si="2"/>
        <v>117.9074647954597</v>
      </c>
      <c r="K27" s="17"/>
      <c r="L27" s="54">
        <v>229.93792478999998</v>
      </c>
      <c r="M27" s="14">
        <v>0.07264643842484396</v>
      </c>
      <c r="N27" s="39">
        <f t="shared" si="3"/>
        <v>262.90617812000005</v>
      </c>
      <c r="O27" s="86">
        <f t="shared" si="4"/>
        <v>114.33789287265667</v>
      </c>
      <c r="Q27" s="85"/>
    </row>
    <row r="28" spans="1:17" ht="21">
      <c r="A28" s="11">
        <v>21</v>
      </c>
      <c r="B28" s="91" t="s">
        <v>25</v>
      </c>
      <c r="C28" s="41">
        <v>43</v>
      </c>
      <c r="D28" s="42">
        <v>1018.03760281</v>
      </c>
      <c r="E28" s="23">
        <f t="shared" si="0"/>
        <v>0.3160515217412908</v>
      </c>
      <c r="F28" s="41">
        <v>43</v>
      </c>
      <c r="G28" s="43">
        <v>982.4440396699999</v>
      </c>
      <c r="H28" s="14">
        <v>0.3106580213755049</v>
      </c>
      <c r="I28" s="39">
        <f t="shared" si="1"/>
        <v>35.593563140000015</v>
      </c>
      <c r="J28" s="45">
        <f t="shared" si="2"/>
        <v>3.6229608713342887</v>
      </c>
      <c r="K28" s="17"/>
      <c r="L28" s="54">
        <v>383.11033707</v>
      </c>
      <c r="M28" s="14">
        <v>0.12103963074945247</v>
      </c>
      <c r="N28" s="39">
        <f t="shared" si="3"/>
        <v>634.9272657399999</v>
      </c>
      <c r="O28" s="86">
        <f t="shared" si="4"/>
        <v>165.72960954169952</v>
      </c>
      <c r="Q28" s="85"/>
    </row>
    <row r="29" spans="1:17" ht="21">
      <c r="A29" s="11">
        <v>22</v>
      </c>
      <c r="B29" s="91" t="s">
        <v>34</v>
      </c>
      <c r="C29" s="41">
        <v>11</v>
      </c>
      <c r="D29" s="42">
        <v>403.61814362</v>
      </c>
      <c r="E29" s="23">
        <f t="shared" si="0"/>
        <v>0.12530394569060296</v>
      </c>
      <c r="F29" s="41">
        <v>10</v>
      </c>
      <c r="G29" s="43">
        <v>363.504598</v>
      </c>
      <c r="H29" s="14">
        <v>0.11494356382223021</v>
      </c>
      <c r="I29" s="39">
        <f t="shared" si="1"/>
        <v>40.113545620000025</v>
      </c>
      <c r="J29" s="46">
        <f t="shared" si="2"/>
        <v>11.035223719508501</v>
      </c>
      <c r="K29" s="17"/>
      <c r="L29" s="54">
        <v>119.34738015050002</v>
      </c>
      <c r="M29" s="14">
        <v>0.03770653367072055</v>
      </c>
      <c r="N29" s="39">
        <f t="shared" si="3"/>
        <v>284.2707634695</v>
      </c>
      <c r="O29" s="86">
        <f t="shared" si="4"/>
        <v>238.18768632459927</v>
      </c>
      <c r="Q29" s="85"/>
    </row>
    <row r="30" spans="1:17" ht="21">
      <c r="A30" s="11">
        <v>23</v>
      </c>
      <c r="B30" s="91" t="s">
        <v>61</v>
      </c>
      <c r="C30" s="41">
        <v>5</v>
      </c>
      <c r="D30" s="42">
        <v>512.93088068</v>
      </c>
      <c r="E30" s="23">
        <f t="shared" si="0"/>
        <v>0.1592402725985261</v>
      </c>
      <c r="F30" s="41">
        <v>4</v>
      </c>
      <c r="G30" s="43">
        <v>505.10230679</v>
      </c>
      <c r="H30" s="14">
        <v>0.15971808763000042</v>
      </c>
      <c r="I30" s="39">
        <f t="shared" si="1"/>
        <v>7.828573889999973</v>
      </c>
      <c r="J30" s="46">
        <f t="shared" si="2"/>
        <v>1.5498986610755592</v>
      </c>
      <c r="K30" s="17"/>
      <c r="L30" s="54">
        <v>103.03308613</v>
      </c>
      <c r="M30" s="14">
        <v>0.03255220622740095</v>
      </c>
      <c r="N30" s="39">
        <f t="shared" si="3"/>
        <v>409.89779454999996</v>
      </c>
      <c r="O30" s="84">
        <f t="shared" si="4"/>
        <v>397.8312306716887</v>
      </c>
      <c r="Q30" s="85"/>
    </row>
    <row r="31" spans="1:17" ht="21.75" thickBot="1">
      <c r="A31" s="93">
        <v>24</v>
      </c>
      <c r="B31" s="89" t="s">
        <v>87</v>
      </c>
      <c r="C31" s="64">
        <v>38</v>
      </c>
      <c r="D31" s="90">
        <v>1847.35163005</v>
      </c>
      <c r="E31" s="23">
        <f t="shared" si="0"/>
        <v>0.573513485412507</v>
      </c>
      <c r="F31" s="67">
        <v>33</v>
      </c>
      <c r="G31" s="68">
        <v>1573.9506974399999</v>
      </c>
      <c r="H31" s="66">
        <v>0.49769797532035176</v>
      </c>
      <c r="I31" s="39">
        <f t="shared" si="1"/>
        <v>273.40093261000015</v>
      </c>
      <c r="J31" s="46">
        <f t="shared" si="2"/>
        <v>17.370361921417324</v>
      </c>
      <c r="K31" s="17"/>
      <c r="L31" s="69">
        <v>0</v>
      </c>
      <c r="M31" s="70">
        <v>0</v>
      </c>
      <c r="N31" s="39">
        <f t="shared" si="3"/>
        <v>1847.35163005</v>
      </c>
      <c r="O31" s="84" t="str">
        <f>IF(AND(L31=0,N31=0),"0.00",IF(L31=0,"new",(N31*100)/L31))</f>
        <v>new</v>
      </c>
      <c r="Q31" s="85"/>
    </row>
    <row r="32" spans="1:17" ht="22.5" customHeight="1" thickBot="1">
      <c r="A32" s="139" t="s">
        <v>27</v>
      </c>
      <c r="B32" s="140"/>
      <c r="C32" s="47">
        <f>SUM(C8:C31)</f>
        <v>1991</v>
      </c>
      <c r="D32" s="47">
        <f>SUM(D8:D31)</f>
        <v>322111.28021188</v>
      </c>
      <c r="E32" s="47">
        <f>SUM(E8:E31)</f>
        <v>100</v>
      </c>
      <c r="F32" s="77">
        <v>1951</v>
      </c>
      <c r="G32" s="48">
        <v>316246.1523832601</v>
      </c>
      <c r="H32" s="48">
        <v>99.99999999999996</v>
      </c>
      <c r="I32" s="82">
        <f>SUM(I8:I31)</f>
        <v>5865.12782862</v>
      </c>
      <c r="J32" s="88">
        <f t="shared" si="2"/>
        <v>1.8546084385279524</v>
      </c>
      <c r="K32" s="17"/>
      <c r="L32" s="55">
        <v>316516.4456450005</v>
      </c>
      <c r="M32" s="56">
        <v>100.00000000000001</v>
      </c>
      <c r="N32" s="82">
        <f t="shared" si="3"/>
        <v>5594.834566879494</v>
      </c>
      <c r="O32" s="87">
        <f t="shared" si="4"/>
        <v>1.7676283946252087</v>
      </c>
      <c r="Q32" s="85"/>
    </row>
    <row r="33" spans="1:15" ht="22.5" customHeight="1">
      <c r="A33" s="16"/>
      <c r="B33" s="16"/>
      <c r="C33" s="49"/>
      <c r="D33" s="49"/>
      <c r="E33" s="49"/>
      <c r="F33" s="49"/>
      <c r="G33" s="71"/>
      <c r="H33" s="71"/>
      <c r="I33" s="72"/>
      <c r="J33" s="72"/>
      <c r="K33" s="17"/>
      <c r="L33" s="71"/>
      <c r="M33" s="71"/>
      <c r="N33" s="73"/>
      <c r="O33" s="73"/>
    </row>
    <row r="34" spans="2:14" ht="21">
      <c r="B34" s="81" t="s">
        <v>86</v>
      </c>
      <c r="N34" s="2" t="s">
        <v>28</v>
      </c>
    </row>
    <row r="35" spans="2:14" ht="21">
      <c r="B35" s="81"/>
      <c r="N35" s="2" t="s">
        <v>29</v>
      </c>
    </row>
    <row r="36" spans="2:8" ht="21">
      <c r="B36" s="50"/>
      <c r="H36" s="2"/>
    </row>
    <row r="37" spans="2:8" ht="21">
      <c r="B37" s="50"/>
      <c r="H37" s="2"/>
    </row>
    <row r="38" spans="2:4" ht="21">
      <c r="B38" s="50"/>
      <c r="D38" s="50"/>
    </row>
    <row r="39" spans="2:6" ht="21">
      <c r="B39" s="21"/>
      <c r="D39" s="50"/>
      <c r="F39" s="18"/>
    </row>
    <row r="40" spans="2:4" ht="21">
      <c r="B40" s="50"/>
      <c r="D40" s="50"/>
    </row>
    <row r="41" spans="2:4" ht="21">
      <c r="B41" s="50"/>
      <c r="D41" s="50"/>
    </row>
    <row r="42" spans="2:4" ht="21">
      <c r="B42" s="50"/>
      <c r="D42" s="50"/>
    </row>
    <row r="43" ht="21">
      <c r="C43" s="50"/>
    </row>
    <row r="59" ht="0.75" customHeight="1">
      <c r="A59" s="1">
        <v>100</v>
      </c>
    </row>
  </sheetData>
  <sheetProtection/>
  <mergeCells count="12">
    <mergeCell ref="I5:J5"/>
    <mergeCell ref="L5:M5"/>
    <mergeCell ref="N5:O5"/>
    <mergeCell ref="A32:B32"/>
    <mergeCell ref="A1:J1"/>
    <mergeCell ref="A2:J2"/>
    <mergeCell ref="A4:A7"/>
    <mergeCell ref="B4:B7"/>
    <mergeCell ref="F4:J4"/>
    <mergeCell ref="L4:O4"/>
    <mergeCell ref="C5:E5"/>
    <mergeCell ref="F5:H5"/>
  </mergeCells>
  <conditionalFormatting sqref="J8:J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5" zoomScaleNormal="85" zoomScalePageLayoutView="0" workbookViewId="0" topLeftCell="A1">
      <selection activeCell="B4" sqref="B4:B7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.2851562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100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52"/>
      <c r="C5" s="141" t="s">
        <v>101</v>
      </c>
      <c r="D5" s="150"/>
      <c r="E5" s="142"/>
      <c r="F5" s="141" t="s">
        <v>85</v>
      </c>
      <c r="G5" s="150"/>
      <c r="H5" s="142"/>
      <c r="I5" s="139" t="s">
        <v>1</v>
      </c>
      <c r="J5" s="140"/>
      <c r="L5" s="141" t="s">
        <v>85</v>
      </c>
      <c r="M5" s="142"/>
      <c r="N5" s="139" t="s">
        <v>1</v>
      </c>
      <c r="O5" s="140"/>
    </row>
    <row r="6" spans="1:15" ht="21.75" customHeight="1">
      <c r="A6" s="145"/>
      <c r="B6" s="152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53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91" t="s">
        <v>10</v>
      </c>
      <c r="C8" s="35">
        <v>503</v>
      </c>
      <c r="D8" s="36">
        <v>62525.9248396</v>
      </c>
      <c r="E8" s="22">
        <f aca="true" t="shared" si="0" ref="E8:E31">(D8*$A$59)/$D$32</f>
        <v>19.05284674584358</v>
      </c>
      <c r="F8" s="37">
        <v>523</v>
      </c>
      <c r="G8" s="38">
        <v>61385.712333129995</v>
      </c>
      <c r="H8" s="13">
        <v>19.05729979178357</v>
      </c>
      <c r="I8" s="39">
        <f aca="true" t="shared" si="1" ref="I8:I31">(D8-G8)</f>
        <v>1140.2125064700012</v>
      </c>
      <c r="J8" s="40">
        <f aca="true" t="shared" si="2" ref="J8:J32">IF(G8&lt;&gt;0,(D8-G8)/G8*100,0)</f>
        <v>1.8574558527271925</v>
      </c>
      <c r="K8" s="17"/>
      <c r="L8" s="53">
        <v>61385.712333129995</v>
      </c>
      <c r="M8" s="13">
        <v>19.05729979178357</v>
      </c>
      <c r="N8" s="39">
        <f aca="true" t="shared" si="3" ref="N8:N32">D8-L8</f>
        <v>1140.2125064700012</v>
      </c>
      <c r="O8" s="40">
        <f>IF(AND(L8=0,N8=0),"0.00",IF(L8=0,"new",(N8*100)/L8))</f>
        <v>1.8574558527271927</v>
      </c>
      <c r="Q8" s="85"/>
    </row>
    <row r="9" spans="1:17" ht="21">
      <c r="A9" s="11">
        <v>2</v>
      </c>
      <c r="B9" s="91" t="s">
        <v>11</v>
      </c>
      <c r="C9" s="41">
        <v>330</v>
      </c>
      <c r="D9" s="42">
        <v>32175.086003700002</v>
      </c>
      <c r="E9" s="23">
        <f t="shared" si="0"/>
        <v>9.804364897207888</v>
      </c>
      <c r="F9" s="41">
        <v>336</v>
      </c>
      <c r="G9" s="43">
        <v>33155.36159595</v>
      </c>
      <c r="H9" s="14">
        <v>10.293138934513843</v>
      </c>
      <c r="I9" s="39">
        <f t="shared" si="1"/>
        <v>-980.27559225</v>
      </c>
      <c r="J9" s="44">
        <f t="shared" si="2"/>
        <v>-2.956612581084752</v>
      </c>
      <c r="K9" s="17"/>
      <c r="L9" s="54">
        <v>33155.36159595</v>
      </c>
      <c r="M9" s="14">
        <v>10.293138934513843</v>
      </c>
      <c r="N9" s="39">
        <f t="shared" si="3"/>
        <v>-980.27559225</v>
      </c>
      <c r="O9" s="46">
        <f>IF(AND(L9=0,N9=0),"0.00",IF(L9=0,"new",(N9*100)/L9))</f>
        <v>-2.956612581084752</v>
      </c>
      <c r="Q9" s="85"/>
    </row>
    <row r="10" spans="1:17" ht="21">
      <c r="A10" s="11">
        <v>3</v>
      </c>
      <c r="B10" s="91" t="s">
        <v>12</v>
      </c>
      <c r="C10" s="41">
        <v>107</v>
      </c>
      <c r="D10" s="42">
        <v>23900.116861570008</v>
      </c>
      <c r="E10" s="23">
        <f t="shared" si="0"/>
        <v>7.282823323915805</v>
      </c>
      <c r="F10" s="41">
        <v>104</v>
      </c>
      <c r="G10" s="43">
        <v>23431.16428703</v>
      </c>
      <c r="H10" s="14">
        <v>7.27424518371953</v>
      </c>
      <c r="I10" s="39">
        <f t="shared" si="1"/>
        <v>468.95257454000966</v>
      </c>
      <c r="J10" s="45">
        <f t="shared" si="2"/>
        <v>2.001405345442403</v>
      </c>
      <c r="K10" s="17"/>
      <c r="L10" s="54">
        <v>23431.16428703</v>
      </c>
      <c r="M10" s="14">
        <v>7.27424518371953</v>
      </c>
      <c r="N10" s="39">
        <f t="shared" si="3"/>
        <v>468.95257454000966</v>
      </c>
      <c r="O10" s="46">
        <f>IF(AND(L10=0,N10=0),"0.00",IF(L10=0,"new",(N10*100)/L10))</f>
        <v>2.001405345442403</v>
      </c>
      <c r="Q10" s="85"/>
    </row>
    <row r="11" spans="1:17" ht="21">
      <c r="A11" s="11">
        <v>4</v>
      </c>
      <c r="B11" s="91" t="s">
        <v>13</v>
      </c>
      <c r="C11" s="41">
        <v>29</v>
      </c>
      <c r="D11" s="42">
        <v>22592.314690540003</v>
      </c>
      <c r="E11" s="23">
        <f t="shared" si="0"/>
        <v>6.884310956406847</v>
      </c>
      <c r="F11" s="41">
        <v>27</v>
      </c>
      <c r="G11" s="43">
        <v>21756.26484133</v>
      </c>
      <c r="H11" s="14">
        <v>6.754269775035215</v>
      </c>
      <c r="I11" s="39">
        <f t="shared" si="1"/>
        <v>836.0498492100014</v>
      </c>
      <c r="J11" s="46">
        <f t="shared" si="2"/>
        <v>3.84280047750555</v>
      </c>
      <c r="K11" s="17"/>
      <c r="L11" s="54">
        <v>21756.26484133</v>
      </c>
      <c r="M11" s="14">
        <v>6.754269775035215</v>
      </c>
      <c r="N11" s="39">
        <f t="shared" si="3"/>
        <v>836.0498492100014</v>
      </c>
      <c r="O11" s="46">
        <f aca="true" t="shared" si="4" ref="O11:O32">IF(AND(L11=0,N11=0),"0.00",IF(L11=0,"new",(N11*100)/L11))</f>
        <v>3.84280047750555</v>
      </c>
      <c r="Q11" s="85"/>
    </row>
    <row r="12" spans="1:17" ht="21">
      <c r="A12" s="11">
        <v>5</v>
      </c>
      <c r="B12" s="91" t="s">
        <v>14</v>
      </c>
      <c r="C12" s="41">
        <v>15</v>
      </c>
      <c r="D12" s="42">
        <v>38210.70673424</v>
      </c>
      <c r="E12" s="23">
        <f t="shared" si="0"/>
        <v>11.64353412325321</v>
      </c>
      <c r="F12" s="41">
        <v>15</v>
      </c>
      <c r="G12" s="43">
        <v>38204.88372497</v>
      </c>
      <c r="H12" s="14">
        <v>11.860771749390272</v>
      </c>
      <c r="I12" s="39">
        <f t="shared" si="1"/>
        <v>5.823009269995964</v>
      </c>
      <c r="J12" s="46">
        <f t="shared" si="2"/>
        <v>0.015241531192490328</v>
      </c>
      <c r="K12" s="17"/>
      <c r="L12" s="54">
        <v>38204.88372497</v>
      </c>
      <c r="M12" s="14">
        <v>11.860771749390272</v>
      </c>
      <c r="N12" s="39">
        <f t="shared" si="3"/>
        <v>5.823009269995964</v>
      </c>
      <c r="O12" s="46">
        <f t="shared" si="4"/>
        <v>0.01524153119249033</v>
      </c>
      <c r="Q12" s="85"/>
    </row>
    <row r="13" spans="1:17" ht="21">
      <c r="A13" s="11">
        <v>6</v>
      </c>
      <c r="B13" s="91" t="s">
        <v>15</v>
      </c>
      <c r="C13" s="41">
        <v>39</v>
      </c>
      <c r="D13" s="42">
        <v>22555.94913923</v>
      </c>
      <c r="E13" s="23">
        <f t="shared" si="0"/>
        <v>6.873229676478321</v>
      </c>
      <c r="F13" s="41">
        <v>35</v>
      </c>
      <c r="G13" s="43">
        <v>22706.613493760007</v>
      </c>
      <c r="H13" s="14">
        <v>7.049307145910549</v>
      </c>
      <c r="I13" s="39">
        <f t="shared" si="1"/>
        <v>-150.66435453000668</v>
      </c>
      <c r="J13" s="44">
        <f t="shared" si="2"/>
        <v>-0.6635263095107101</v>
      </c>
      <c r="K13" s="17"/>
      <c r="L13" s="54">
        <v>22706.613493760007</v>
      </c>
      <c r="M13" s="14">
        <v>7.049307145910549</v>
      </c>
      <c r="N13" s="39">
        <f t="shared" si="3"/>
        <v>-150.66435453000668</v>
      </c>
      <c r="O13" s="46">
        <f t="shared" si="4"/>
        <v>-0.66352630951071</v>
      </c>
      <c r="Q13" s="85"/>
    </row>
    <row r="14" spans="1:17" ht="21">
      <c r="A14" s="11">
        <v>7</v>
      </c>
      <c r="B14" s="92" t="s">
        <v>38</v>
      </c>
      <c r="C14" s="41">
        <v>58</v>
      </c>
      <c r="D14" s="42">
        <v>31889.616851349998</v>
      </c>
      <c r="E14" s="23">
        <f t="shared" si="0"/>
        <v>9.7173769794067</v>
      </c>
      <c r="F14" s="41">
        <v>56</v>
      </c>
      <c r="G14" s="43">
        <v>30815.523885900002</v>
      </c>
      <c r="H14" s="14">
        <v>9.566732299977204</v>
      </c>
      <c r="I14" s="39">
        <f t="shared" si="1"/>
        <v>1074.092965449996</v>
      </c>
      <c r="J14" s="46">
        <f t="shared" si="2"/>
        <v>3.485558024023923</v>
      </c>
      <c r="K14" s="17"/>
      <c r="L14" s="54">
        <v>30815.523885900002</v>
      </c>
      <c r="M14" s="14">
        <v>9.566732299977204</v>
      </c>
      <c r="N14" s="39">
        <f t="shared" si="3"/>
        <v>1074.092965449996</v>
      </c>
      <c r="O14" s="46">
        <f t="shared" si="4"/>
        <v>3.4855580240239226</v>
      </c>
      <c r="Q14" s="85"/>
    </row>
    <row r="15" spans="1:17" ht="21">
      <c r="A15" s="11">
        <v>8</v>
      </c>
      <c r="B15" s="92" t="s">
        <v>17</v>
      </c>
      <c r="C15" s="41">
        <v>103</v>
      </c>
      <c r="D15" s="42">
        <v>39938.826521099996</v>
      </c>
      <c r="E15" s="23">
        <f t="shared" si="0"/>
        <v>12.170125317897169</v>
      </c>
      <c r="F15" s="41">
        <v>105</v>
      </c>
      <c r="G15" s="43">
        <v>38637.755176549996</v>
      </c>
      <c r="H15" s="14">
        <v>11.995157434764364</v>
      </c>
      <c r="I15" s="39">
        <f t="shared" si="1"/>
        <v>1301.0713445500005</v>
      </c>
      <c r="J15" s="44">
        <f t="shared" si="2"/>
        <v>3.3673574942564106</v>
      </c>
      <c r="K15" s="17"/>
      <c r="L15" s="54">
        <v>38637.755176549996</v>
      </c>
      <c r="M15" s="14">
        <v>11.995157434764364</v>
      </c>
      <c r="N15" s="39">
        <f t="shared" si="3"/>
        <v>1301.0713445500005</v>
      </c>
      <c r="O15" s="46">
        <f t="shared" si="4"/>
        <v>3.3673574942564106</v>
      </c>
      <c r="Q15" s="85"/>
    </row>
    <row r="16" spans="1:17" ht="21">
      <c r="A16" s="11">
        <v>9</v>
      </c>
      <c r="B16" s="91" t="s">
        <v>16</v>
      </c>
      <c r="C16" s="41">
        <v>26</v>
      </c>
      <c r="D16" s="42">
        <v>9976.72029967</v>
      </c>
      <c r="E16" s="23">
        <f t="shared" si="0"/>
        <v>3.0400977415910417</v>
      </c>
      <c r="F16" s="41">
        <v>26</v>
      </c>
      <c r="G16" s="43">
        <v>9690.25027168</v>
      </c>
      <c r="H16" s="14">
        <v>3.0083548347968128</v>
      </c>
      <c r="I16" s="39">
        <f t="shared" si="1"/>
        <v>286.4700279899989</v>
      </c>
      <c r="J16" s="45">
        <f t="shared" si="2"/>
        <v>2.956270684021596</v>
      </c>
      <c r="K16" s="17"/>
      <c r="L16" s="54">
        <v>9690.25027168</v>
      </c>
      <c r="M16" s="14">
        <v>3.0083548347968128</v>
      </c>
      <c r="N16" s="39">
        <f t="shared" si="3"/>
        <v>286.4700279899989</v>
      </c>
      <c r="O16" s="46">
        <f t="shared" si="4"/>
        <v>2.956270684021596</v>
      </c>
      <c r="Q16" s="85"/>
    </row>
    <row r="17" spans="1:17" ht="21">
      <c r="A17" s="11">
        <v>10</v>
      </c>
      <c r="B17" s="91" t="s">
        <v>18</v>
      </c>
      <c r="C17" s="41">
        <v>168</v>
      </c>
      <c r="D17" s="42">
        <v>8822.82612743</v>
      </c>
      <c r="E17" s="23">
        <f t="shared" si="0"/>
        <v>2.6884840888380506</v>
      </c>
      <c r="F17" s="41">
        <v>167</v>
      </c>
      <c r="G17" s="43">
        <v>8461.57151931</v>
      </c>
      <c r="H17" s="14">
        <v>2.626909406508243</v>
      </c>
      <c r="I17" s="39">
        <f t="shared" si="1"/>
        <v>361.25460811999983</v>
      </c>
      <c r="J17" s="45">
        <f t="shared" si="2"/>
        <v>4.269355961780707</v>
      </c>
      <c r="K17" s="17"/>
      <c r="L17" s="54">
        <v>8461.57151931</v>
      </c>
      <c r="M17" s="14">
        <v>2.626909406508243</v>
      </c>
      <c r="N17" s="39">
        <f t="shared" si="3"/>
        <v>361.25460811999983</v>
      </c>
      <c r="O17" s="46">
        <f t="shared" si="4"/>
        <v>4.269355961780707</v>
      </c>
      <c r="Q17" s="85"/>
    </row>
    <row r="18" spans="1:17" ht="21">
      <c r="A18" s="11">
        <v>11</v>
      </c>
      <c r="B18" s="91" t="s">
        <v>20</v>
      </c>
      <c r="C18" s="41">
        <v>103</v>
      </c>
      <c r="D18" s="42">
        <v>10113.751489680002</v>
      </c>
      <c r="E18" s="23">
        <f t="shared" si="0"/>
        <v>3.081853769500406</v>
      </c>
      <c r="F18" s="41">
        <v>88</v>
      </c>
      <c r="G18" s="43">
        <v>9948.005106009996</v>
      </c>
      <c r="H18" s="14">
        <v>3.0883752656741317</v>
      </c>
      <c r="I18" s="39">
        <f t="shared" si="1"/>
        <v>165.74638367000625</v>
      </c>
      <c r="J18" s="45">
        <f t="shared" si="2"/>
        <v>1.666126845570999</v>
      </c>
      <c r="K18" s="17"/>
      <c r="L18" s="54">
        <v>9948.005106009996</v>
      </c>
      <c r="M18" s="14">
        <v>3.0883752656741317</v>
      </c>
      <c r="N18" s="39">
        <f t="shared" si="3"/>
        <v>165.74638367000625</v>
      </c>
      <c r="O18" s="46">
        <f t="shared" si="4"/>
        <v>1.666126845570999</v>
      </c>
      <c r="Q18" s="85"/>
    </row>
    <row r="19" spans="1:17" ht="21">
      <c r="A19" s="11">
        <v>12</v>
      </c>
      <c r="B19" s="91" t="s">
        <v>19</v>
      </c>
      <c r="C19" s="41">
        <v>1</v>
      </c>
      <c r="D19" s="42">
        <v>158.83954695</v>
      </c>
      <c r="E19" s="23">
        <f t="shared" si="0"/>
        <v>0.04840145192544004</v>
      </c>
      <c r="F19" s="41">
        <v>1</v>
      </c>
      <c r="G19" s="43">
        <v>151.76808378</v>
      </c>
      <c r="H19" s="14">
        <v>0.04711666219207512</v>
      </c>
      <c r="I19" s="39">
        <f t="shared" si="1"/>
        <v>7.071463169999987</v>
      </c>
      <c r="J19" s="46">
        <f t="shared" si="2"/>
        <v>4.659387529891093</v>
      </c>
      <c r="K19" s="17"/>
      <c r="L19" s="54">
        <v>151.76808378</v>
      </c>
      <c r="M19" s="14">
        <v>0.04711666219207512</v>
      </c>
      <c r="N19" s="39">
        <f t="shared" si="3"/>
        <v>7.071463169999987</v>
      </c>
      <c r="O19" s="46">
        <f t="shared" si="4"/>
        <v>4.6593875298910925</v>
      </c>
      <c r="Q19" s="85"/>
    </row>
    <row r="20" spans="1:17" ht="21">
      <c r="A20" s="11">
        <v>13</v>
      </c>
      <c r="B20" s="91" t="s">
        <v>62</v>
      </c>
      <c r="C20" s="41"/>
      <c r="D20" s="42">
        <v>0</v>
      </c>
      <c r="E20" s="23">
        <f t="shared" si="0"/>
        <v>0</v>
      </c>
      <c r="F20" s="41">
        <v>0</v>
      </c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91" t="s">
        <v>21</v>
      </c>
      <c r="C21" s="41">
        <v>98</v>
      </c>
      <c r="D21" s="42">
        <v>6799.9756846499995</v>
      </c>
      <c r="E21" s="23">
        <f t="shared" si="0"/>
        <v>2.072082818886107</v>
      </c>
      <c r="F21" s="41">
        <v>98</v>
      </c>
      <c r="G21" s="43">
        <v>6537.463016510001</v>
      </c>
      <c r="H21" s="14">
        <v>2.0295666181605796</v>
      </c>
      <c r="I21" s="39">
        <f t="shared" si="1"/>
        <v>262.5126681399988</v>
      </c>
      <c r="J21" s="44">
        <f t="shared" si="2"/>
        <v>4.0155128599127465</v>
      </c>
      <c r="K21" s="17"/>
      <c r="L21" s="54">
        <v>6537.463016510001</v>
      </c>
      <c r="M21" s="14">
        <v>2.0295666181605796</v>
      </c>
      <c r="N21" s="39">
        <f t="shared" si="3"/>
        <v>262.5126681399988</v>
      </c>
      <c r="O21" s="86">
        <f t="shared" si="4"/>
        <v>4.0155128599127465</v>
      </c>
      <c r="Q21" s="85"/>
    </row>
    <row r="22" spans="1:17" ht="21">
      <c r="A22" s="11">
        <v>15</v>
      </c>
      <c r="B22" s="91" t="s">
        <v>22</v>
      </c>
      <c r="C22" s="41">
        <v>2</v>
      </c>
      <c r="D22" s="42">
        <v>2419.34787442</v>
      </c>
      <c r="E22" s="23">
        <f t="shared" si="0"/>
        <v>0.7372216307788655</v>
      </c>
      <c r="F22" s="41">
        <v>2</v>
      </c>
      <c r="G22" s="43">
        <v>2467.7160350500003</v>
      </c>
      <c r="H22" s="14">
        <v>0.7661066800972551</v>
      </c>
      <c r="I22" s="39">
        <f t="shared" si="1"/>
        <v>-48.36816063000015</v>
      </c>
      <c r="J22" s="46">
        <f t="shared" si="2"/>
        <v>-1.9600375384771578</v>
      </c>
      <c r="K22" s="17"/>
      <c r="L22" s="54">
        <v>2467.7160350500003</v>
      </c>
      <c r="M22" s="14">
        <v>0.7661066800972551</v>
      </c>
      <c r="N22" s="39">
        <f t="shared" si="3"/>
        <v>-48.36816063000015</v>
      </c>
      <c r="O22" s="86">
        <f t="shared" si="4"/>
        <v>-1.960037538477158</v>
      </c>
      <c r="Q22" s="85"/>
    </row>
    <row r="23" spans="1:17" ht="21">
      <c r="A23" s="11">
        <v>16</v>
      </c>
      <c r="B23" s="91" t="s">
        <v>33</v>
      </c>
      <c r="C23" s="41">
        <v>8</v>
      </c>
      <c r="D23" s="42">
        <v>80.24148450999999</v>
      </c>
      <c r="E23" s="23">
        <f t="shared" si="0"/>
        <v>0.024451117051846428</v>
      </c>
      <c r="F23" s="41">
        <v>8</v>
      </c>
      <c r="G23" s="43">
        <v>79.82062312000001</v>
      </c>
      <c r="H23" s="14">
        <v>0.024780449497917363</v>
      </c>
      <c r="I23" s="39">
        <f t="shared" si="1"/>
        <v>0.4208613899999847</v>
      </c>
      <c r="J23" s="44">
        <f t="shared" si="2"/>
        <v>0.527258963347447</v>
      </c>
      <c r="K23" s="17"/>
      <c r="L23" s="54">
        <v>79.82062312000001</v>
      </c>
      <c r="M23" s="14">
        <v>0.024780449497917363</v>
      </c>
      <c r="N23" s="39">
        <f t="shared" si="3"/>
        <v>0.4208613899999847</v>
      </c>
      <c r="O23" s="86">
        <f t="shared" si="4"/>
        <v>0.527258963347447</v>
      </c>
      <c r="Q23" s="85"/>
    </row>
    <row r="24" spans="1:17" ht="21">
      <c r="A24" s="11">
        <v>17</v>
      </c>
      <c r="B24" s="91" t="s">
        <v>32</v>
      </c>
      <c r="C24" s="41">
        <v>91</v>
      </c>
      <c r="D24" s="42">
        <v>9425.558184219999</v>
      </c>
      <c r="E24" s="23">
        <f t="shared" si="0"/>
        <v>2.8721480895911244</v>
      </c>
      <c r="F24" s="41">
        <v>85</v>
      </c>
      <c r="G24" s="43">
        <v>9142.74108902</v>
      </c>
      <c r="H24" s="14">
        <v>2.8383796689783862</v>
      </c>
      <c r="I24" s="39">
        <f t="shared" si="1"/>
        <v>282.8170951999982</v>
      </c>
      <c r="J24" s="45">
        <f t="shared" si="2"/>
        <v>3.0933512438588924</v>
      </c>
      <c r="K24" s="17"/>
      <c r="L24" s="54">
        <v>9142.74108902</v>
      </c>
      <c r="M24" s="14">
        <v>2.8383796689783862</v>
      </c>
      <c r="N24" s="39">
        <f t="shared" si="3"/>
        <v>282.8170951999982</v>
      </c>
      <c r="O24" s="86">
        <f t="shared" si="4"/>
        <v>3.0933512438588924</v>
      </c>
      <c r="Q24" s="85"/>
    </row>
    <row r="25" spans="1:17" ht="21">
      <c r="A25" s="11">
        <v>18</v>
      </c>
      <c r="B25" s="91" t="s">
        <v>23</v>
      </c>
      <c r="C25" s="41">
        <v>22</v>
      </c>
      <c r="D25" s="42">
        <v>528.95727831</v>
      </c>
      <c r="E25" s="23">
        <f t="shared" si="0"/>
        <v>0.16118341287382443</v>
      </c>
      <c r="F25" s="41">
        <v>22</v>
      </c>
      <c r="G25" s="43">
        <v>532.99660242</v>
      </c>
      <c r="H25" s="14">
        <v>0.16546971036512687</v>
      </c>
      <c r="I25" s="39">
        <f t="shared" si="1"/>
        <v>-4.039324110000052</v>
      </c>
      <c r="J25" s="46">
        <f t="shared" si="2"/>
        <v>-0.7578517558386</v>
      </c>
      <c r="K25" s="17"/>
      <c r="L25" s="54">
        <v>532.99660242</v>
      </c>
      <c r="M25" s="14">
        <v>0.16546971036512687</v>
      </c>
      <c r="N25" s="39">
        <f t="shared" si="3"/>
        <v>-4.039324110000052</v>
      </c>
      <c r="O25" s="86">
        <f t="shared" si="4"/>
        <v>-0.7578517558386</v>
      </c>
      <c r="Q25" s="85"/>
    </row>
    <row r="26" spans="1:17" ht="21">
      <c r="A26" s="11">
        <v>19</v>
      </c>
      <c r="B26" s="91" t="s">
        <v>26</v>
      </c>
      <c r="C26" s="41">
        <v>206</v>
      </c>
      <c r="D26" s="42">
        <v>768.92102481</v>
      </c>
      <c r="E26" s="23">
        <f t="shared" si="0"/>
        <v>0.23430496202886142</v>
      </c>
      <c r="F26" s="41">
        <v>189</v>
      </c>
      <c r="G26" s="43">
        <v>730.88616629</v>
      </c>
      <c r="H26" s="14">
        <v>0.2269048652407435</v>
      </c>
      <c r="I26" s="39">
        <f t="shared" si="1"/>
        <v>38.03485851999994</v>
      </c>
      <c r="J26" s="44">
        <f t="shared" si="2"/>
        <v>5.203937394665167</v>
      </c>
      <c r="K26" s="17"/>
      <c r="L26" s="54">
        <v>730.88616629</v>
      </c>
      <c r="M26" s="14">
        <v>0.2269048652407435</v>
      </c>
      <c r="N26" s="39">
        <f t="shared" si="3"/>
        <v>38.03485851999994</v>
      </c>
      <c r="O26" s="86">
        <f t="shared" si="4"/>
        <v>5.203937394665167</v>
      </c>
      <c r="Q26" s="85"/>
    </row>
    <row r="27" spans="1:17" ht="21">
      <c r="A27" s="11">
        <v>20</v>
      </c>
      <c r="B27" s="91" t="s">
        <v>24</v>
      </c>
      <c r="C27" s="41">
        <v>7</v>
      </c>
      <c r="D27" s="42">
        <v>507.36446891</v>
      </c>
      <c r="E27" s="23">
        <f t="shared" si="0"/>
        <v>0.15460367032118247</v>
      </c>
      <c r="F27" s="41">
        <v>7</v>
      </c>
      <c r="G27" s="43">
        <v>492.84410291</v>
      </c>
      <c r="H27" s="14">
        <v>0.1530042979512591</v>
      </c>
      <c r="I27" s="39">
        <f t="shared" si="1"/>
        <v>14.520366000000024</v>
      </c>
      <c r="J27" s="45">
        <f t="shared" si="2"/>
        <v>2.94623916858586</v>
      </c>
      <c r="K27" s="17"/>
      <c r="L27" s="54">
        <v>492.84410291</v>
      </c>
      <c r="M27" s="14">
        <v>0.1530042979512591</v>
      </c>
      <c r="N27" s="39">
        <f t="shared" si="3"/>
        <v>14.520366000000024</v>
      </c>
      <c r="O27" s="86">
        <f t="shared" si="4"/>
        <v>2.9462391685858598</v>
      </c>
      <c r="Q27" s="85"/>
    </row>
    <row r="28" spans="1:17" ht="21">
      <c r="A28" s="11">
        <v>21</v>
      </c>
      <c r="B28" s="91" t="s">
        <v>25</v>
      </c>
      <c r="C28" s="41">
        <v>44</v>
      </c>
      <c r="D28" s="42">
        <v>1076.51856552</v>
      </c>
      <c r="E28" s="23">
        <f t="shared" si="0"/>
        <v>0.32803582354879</v>
      </c>
      <c r="F28" s="41">
        <v>43</v>
      </c>
      <c r="G28" s="43">
        <v>1018.03760281</v>
      </c>
      <c r="H28" s="14">
        <v>0.3160515217412908</v>
      </c>
      <c r="I28" s="39">
        <f t="shared" si="1"/>
        <v>58.480962710000085</v>
      </c>
      <c r="J28" s="45">
        <f t="shared" si="2"/>
        <v>5.744479629100164</v>
      </c>
      <c r="K28" s="17"/>
      <c r="L28" s="54">
        <v>1018.03760281</v>
      </c>
      <c r="M28" s="14">
        <v>0.3160515217412908</v>
      </c>
      <c r="N28" s="39">
        <f t="shared" si="3"/>
        <v>58.480962710000085</v>
      </c>
      <c r="O28" s="86">
        <f t="shared" si="4"/>
        <v>5.744479629100164</v>
      </c>
      <c r="Q28" s="85"/>
    </row>
    <row r="29" spans="1:17" ht="21">
      <c r="A29" s="11">
        <v>22</v>
      </c>
      <c r="B29" s="91" t="s">
        <v>34</v>
      </c>
      <c r="C29" s="41">
        <v>11</v>
      </c>
      <c r="D29" s="42">
        <v>420.60700464000007</v>
      </c>
      <c r="E29" s="23">
        <f t="shared" si="0"/>
        <v>0.12816700944755685</v>
      </c>
      <c r="F29" s="41">
        <v>11</v>
      </c>
      <c r="G29" s="43">
        <v>403.61814362</v>
      </c>
      <c r="H29" s="14">
        <v>0.12530394569060296</v>
      </c>
      <c r="I29" s="39">
        <f t="shared" si="1"/>
        <v>16.98886102000006</v>
      </c>
      <c r="J29" s="46">
        <f t="shared" si="2"/>
        <v>4.209142053830662</v>
      </c>
      <c r="K29" s="17"/>
      <c r="L29" s="54">
        <v>403.61814362</v>
      </c>
      <c r="M29" s="14">
        <v>0.12530394569060296</v>
      </c>
      <c r="N29" s="39">
        <f t="shared" si="3"/>
        <v>16.98886102000006</v>
      </c>
      <c r="O29" s="86">
        <f t="shared" si="4"/>
        <v>4.209142053830662</v>
      </c>
      <c r="Q29" s="85"/>
    </row>
    <row r="30" spans="1:17" ht="21">
      <c r="A30" s="11">
        <v>23</v>
      </c>
      <c r="B30" s="91" t="s">
        <v>61</v>
      </c>
      <c r="C30" s="41">
        <v>6</v>
      </c>
      <c r="D30" s="42">
        <v>525.55323672</v>
      </c>
      <c r="E30" s="23">
        <f t="shared" si="0"/>
        <v>0.16014613620983062</v>
      </c>
      <c r="F30" s="41">
        <v>5</v>
      </c>
      <c r="G30" s="43">
        <v>512.93088068</v>
      </c>
      <c r="H30" s="14">
        <v>0.1592402725985261</v>
      </c>
      <c r="I30" s="39">
        <f t="shared" si="1"/>
        <v>12.62235604</v>
      </c>
      <c r="J30" s="46">
        <f t="shared" si="2"/>
        <v>2.4608298145875636</v>
      </c>
      <c r="K30" s="17"/>
      <c r="L30" s="54">
        <v>512.93088068</v>
      </c>
      <c r="M30" s="14">
        <v>0.1592402725985261</v>
      </c>
      <c r="N30" s="39">
        <f t="shared" si="3"/>
        <v>12.62235604</v>
      </c>
      <c r="O30" s="84">
        <f t="shared" si="4"/>
        <v>2.4608298145875636</v>
      </c>
      <c r="Q30" s="85"/>
    </row>
    <row r="31" spans="1:17" ht="21.75" thickBot="1">
      <c r="A31" s="93">
        <v>24</v>
      </c>
      <c r="B31" s="89" t="s">
        <v>87</v>
      </c>
      <c r="C31" s="64">
        <v>52</v>
      </c>
      <c r="D31" s="90">
        <v>2757.313590750001</v>
      </c>
      <c r="E31" s="23">
        <f t="shared" si="0"/>
        <v>0.8402062569975658</v>
      </c>
      <c r="F31" s="67">
        <v>38</v>
      </c>
      <c r="G31" s="68">
        <v>1847.35163005</v>
      </c>
      <c r="H31" s="66">
        <v>0.573513485412507</v>
      </c>
      <c r="I31" s="39">
        <f t="shared" si="1"/>
        <v>909.9619607000009</v>
      </c>
      <c r="J31" s="46">
        <f t="shared" si="2"/>
        <v>49.257647861840574</v>
      </c>
      <c r="K31" s="17"/>
      <c r="L31" s="69">
        <v>1847.35163005</v>
      </c>
      <c r="M31" s="70">
        <v>0.573513485412507</v>
      </c>
      <c r="N31" s="39">
        <f t="shared" si="3"/>
        <v>909.9619607000009</v>
      </c>
      <c r="O31" s="84">
        <f>IF(AND(L31=0,N31=0),"0.00",IF(L31=0,"new",(N31*100)/L31))</f>
        <v>49.25764786184058</v>
      </c>
      <c r="Q31" s="85"/>
    </row>
    <row r="32" spans="1:17" ht="22.5" customHeight="1" thickBot="1">
      <c r="A32" s="139" t="s">
        <v>27</v>
      </c>
      <c r="B32" s="140"/>
      <c r="C32" s="47">
        <f>SUM(C8:C31)</f>
        <v>2029</v>
      </c>
      <c r="D32" s="47">
        <f>SUM(D8:D31)</f>
        <v>328171.03750251996</v>
      </c>
      <c r="E32" s="47">
        <f>SUM(E8:E31)</f>
        <v>100</v>
      </c>
      <c r="F32" s="77">
        <v>1991</v>
      </c>
      <c r="G32" s="48">
        <v>322111.28021188</v>
      </c>
      <c r="H32" s="48">
        <v>100</v>
      </c>
      <c r="I32" s="82">
        <f>SUM(I8:I31)</f>
        <v>6059.757290640002</v>
      </c>
      <c r="J32" s="88">
        <f t="shared" si="2"/>
        <v>1.8812620553536514</v>
      </c>
      <c r="K32" s="17"/>
      <c r="L32" s="55">
        <v>322111.28021188</v>
      </c>
      <c r="M32" s="56">
        <v>100</v>
      </c>
      <c r="N32" s="82">
        <f t="shared" si="3"/>
        <v>6059.757290639973</v>
      </c>
      <c r="O32" s="87">
        <f t="shared" si="4"/>
        <v>1.8812620553536514</v>
      </c>
      <c r="Q32" s="85"/>
    </row>
    <row r="33" spans="1:15" ht="22.5" customHeight="1">
      <c r="A33" s="16"/>
      <c r="B33" s="16"/>
      <c r="C33" s="49"/>
      <c r="D33" s="49"/>
      <c r="E33" s="49"/>
      <c r="F33" s="49"/>
      <c r="G33" s="71"/>
      <c r="H33" s="71"/>
      <c r="I33" s="72"/>
      <c r="J33" s="72"/>
      <c r="K33" s="17"/>
      <c r="L33" s="71"/>
      <c r="M33" s="71"/>
      <c r="N33" s="73"/>
      <c r="O33" s="73"/>
    </row>
    <row r="34" spans="2:14" ht="21">
      <c r="B34" s="81" t="s">
        <v>86</v>
      </c>
      <c r="N34" s="2" t="s">
        <v>28</v>
      </c>
    </row>
    <row r="35" spans="2:14" ht="21">
      <c r="B35" s="81"/>
      <c r="N35" s="2" t="s">
        <v>29</v>
      </c>
    </row>
    <row r="36" spans="2:8" ht="21">
      <c r="B36" s="50"/>
      <c r="H36" s="2"/>
    </row>
    <row r="37" spans="2:8" ht="21">
      <c r="B37" s="50"/>
      <c r="H37" s="2"/>
    </row>
    <row r="38" spans="2:4" ht="21">
      <c r="B38" s="50"/>
      <c r="D38" s="50"/>
    </row>
    <row r="39" spans="2:6" ht="21">
      <c r="B39" s="21"/>
      <c r="D39" s="50"/>
      <c r="F39" s="18"/>
    </row>
    <row r="40" spans="2:4" ht="21">
      <c r="B40" s="50"/>
      <c r="D40" s="50"/>
    </row>
    <row r="41" spans="2:4" ht="21">
      <c r="B41" s="50"/>
      <c r="D41" s="50"/>
    </row>
    <row r="42" spans="2:4" ht="21">
      <c r="B42" s="50"/>
      <c r="D42" s="50"/>
    </row>
    <row r="43" ht="21">
      <c r="C43" s="50"/>
    </row>
    <row r="59" ht="0.75" customHeight="1">
      <c r="A59" s="1">
        <v>100</v>
      </c>
    </row>
  </sheetData>
  <sheetProtection/>
  <mergeCells count="12">
    <mergeCell ref="N5:O5"/>
    <mergeCell ref="A32:B32"/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</mergeCells>
  <conditionalFormatting sqref="J8:J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5" zoomScaleNormal="85" zoomScalePageLayoutView="0" workbookViewId="0" topLeftCell="A13">
      <selection activeCell="C32" sqref="C32:D32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.2851562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102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52"/>
      <c r="C5" s="141" t="s">
        <v>103</v>
      </c>
      <c r="D5" s="150"/>
      <c r="E5" s="142"/>
      <c r="F5" s="141" t="s">
        <v>101</v>
      </c>
      <c r="G5" s="150"/>
      <c r="H5" s="142"/>
      <c r="I5" s="139" t="s">
        <v>1</v>
      </c>
      <c r="J5" s="140"/>
      <c r="L5" s="141" t="s">
        <v>85</v>
      </c>
      <c r="M5" s="142"/>
      <c r="N5" s="139" t="s">
        <v>1</v>
      </c>
      <c r="O5" s="140"/>
    </row>
    <row r="6" spans="1:15" ht="21.75" customHeight="1">
      <c r="A6" s="145"/>
      <c r="B6" s="152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53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91" t="s">
        <v>10</v>
      </c>
      <c r="C8" s="35">
        <v>516</v>
      </c>
      <c r="D8" s="36">
        <v>64746.05016648</v>
      </c>
      <c r="E8" s="23">
        <f aca="true" t="shared" si="0" ref="E8:E31">(D8*$A$59)/$D$32</f>
        <v>19.148707143363847</v>
      </c>
      <c r="F8" s="37">
        <v>503</v>
      </c>
      <c r="G8" s="38">
        <v>62525.9248396</v>
      </c>
      <c r="H8" s="13">
        <v>19.05284674584358</v>
      </c>
      <c r="I8" s="39">
        <f aca="true" t="shared" si="1" ref="I8:I14">(D8-G8)</f>
        <v>2220.1253268800065</v>
      </c>
      <c r="J8" s="46">
        <f aca="true" t="shared" si="2" ref="J8:J14">IF(G8&lt;&gt;0,(D8-G8)/G8*100,0)</f>
        <v>3.5507276902746723</v>
      </c>
      <c r="K8" s="17"/>
      <c r="L8" s="53">
        <v>61385.712333129995</v>
      </c>
      <c r="M8" s="13">
        <v>19.05729979178357</v>
      </c>
      <c r="N8" s="39">
        <f>D8-L8</f>
        <v>3360.3378333500077</v>
      </c>
      <c r="O8" s="46">
        <f>IF(AND(L8=0,N8=0),"0.00",IF(L8=0,"new",(N8*100)/L8))</f>
        <v>5.474136742299276</v>
      </c>
      <c r="Q8" s="85"/>
    </row>
    <row r="9" spans="1:17" ht="21">
      <c r="A9" s="11">
        <v>2</v>
      </c>
      <c r="B9" s="91" t="s">
        <v>11</v>
      </c>
      <c r="C9" s="41">
        <v>333</v>
      </c>
      <c r="D9" s="1">
        <v>33487.70827559</v>
      </c>
      <c r="E9" s="23">
        <f t="shared" si="0"/>
        <v>9.90402220711307</v>
      </c>
      <c r="F9" s="41">
        <v>330</v>
      </c>
      <c r="G9" s="43">
        <v>32175.086003700002</v>
      </c>
      <c r="H9" s="14">
        <v>9.804364897207888</v>
      </c>
      <c r="I9" s="39">
        <f t="shared" si="1"/>
        <v>1312.6222718899953</v>
      </c>
      <c r="J9" s="46">
        <f t="shared" si="2"/>
        <v>4.0796231958449125</v>
      </c>
      <c r="K9" s="17"/>
      <c r="L9" s="54">
        <v>33155.36159595</v>
      </c>
      <c r="M9" s="14">
        <v>10.293138934513843</v>
      </c>
      <c r="N9" s="39">
        <f>D9-L9</f>
        <v>332.3466796399953</v>
      </c>
      <c r="O9" s="46">
        <f>IF(AND(L9=0,N9=0),"0.00",IF(L9=0,"new",(N9*100)/L9))</f>
        <v>1.0023919620909583</v>
      </c>
      <c r="Q9" s="85"/>
    </row>
    <row r="10" spans="1:17" ht="21">
      <c r="A10" s="11">
        <v>3</v>
      </c>
      <c r="B10" s="91" t="s">
        <v>12</v>
      </c>
      <c r="C10" s="41">
        <v>111</v>
      </c>
      <c r="D10" s="42">
        <v>24846.5459098</v>
      </c>
      <c r="E10" s="23">
        <f t="shared" si="0"/>
        <v>7.348390055108304</v>
      </c>
      <c r="F10" s="41">
        <v>107</v>
      </c>
      <c r="G10" s="43">
        <v>23900.116861570008</v>
      </c>
      <c r="H10" s="14">
        <v>7.282823323915805</v>
      </c>
      <c r="I10" s="39">
        <f t="shared" si="1"/>
        <v>946.4290482299912</v>
      </c>
      <c r="J10" s="46">
        <f t="shared" si="2"/>
        <v>3.9599348141757154</v>
      </c>
      <c r="K10" s="17"/>
      <c r="L10" s="54">
        <v>23431.16428703</v>
      </c>
      <c r="M10" s="14">
        <v>7.27424518371953</v>
      </c>
      <c r="N10" s="39">
        <f>D10-L10</f>
        <v>1415.3816227700008</v>
      </c>
      <c r="O10" s="46">
        <f>IF(AND(L10=0,N10=0),"0.00",IF(L10=0,"new",(N10*100)/L10))</f>
        <v>6.040594506665066</v>
      </c>
      <c r="Q10" s="85"/>
    </row>
    <row r="11" spans="1:17" ht="21">
      <c r="A11" s="11">
        <v>4</v>
      </c>
      <c r="B11" s="91" t="s">
        <v>13</v>
      </c>
      <c r="C11" s="41">
        <v>29</v>
      </c>
      <c r="D11" s="42">
        <v>22866.0476708</v>
      </c>
      <c r="E11" s="23">
        <f t="shared" si="0"/>
        <v>6.762655779750258</v>
      </c>
      <c r="F11" s="41">
        <v>29</v>
      </c>
      <c r="G11" s="43">
        <v>22592.314690540003</v>
      </c>
      <c r="H11" s="14">
        <v>6.884310956406847</v>
      </c>
      <c r="I11" s="39">
        <f t="shared" si="1"/>
        <v>273.7329802599961</v>
      </c>
      <c r="J11" s="46">
        <f t="shared" si="2"/>
        <v>1.2116198982241306</v>
      </c>
      <c r="K11" s="17"/>
      <c r="L11" s="54">
        <v>21756.26484133</v>
      </c>
      <c r="M11" s="14">
        <v>6.754269775035215</v>
      </c>
      <c r="N11" s="39">
        <f aca="true" t="shared" si="3" ref="N11:N32">D11-L11</f>
        <v>1109.7828294699975</v>
      </c>
      <c r="O11" s="46">
        <f aca="true" t="shared" si="4" ref="O11:O32">IF(AND(L11=0,N11=0),"0.00",IF(L11=0,"new",(N11*100)/L11))</f>
        <v>5.10098051096419</v>
      </c>
      <c r="Q11" s="85"/>
    </row>
    <row r="12" spans="1:17" ht="21">
      <c r="A12" s="11">
        <v>5</v>
      </c>
      <c r="B12" s="91" t="s">
        <v>14</v>
      </c>
      <c r="C12" s="41">
        <v>17</v>
      </c>
      <c r="D12" s="42">
        <v>38941.17509467</v>
      </c>
      <c r="E12" s="23">
        <f t="shared" si="0"/>
        <v>11.516890308968001</v>
      </c>
      <c r="F12" s="41">
        <v>15</v>
      </c>
      <c r="G12" s="43">
        <v>38210.70673424</v>
      </c>
      <c r="H12" s="14">
        <v>11.64353412325321</v>
      </c>
      <c r="I12" s="39">
        <f t="shared" si="1"/>
        <v>730.4683604300008</v>
      </c>
      <c r="J12" s="46">
        <f t="shared" si="2"/>
        <v>1.9116850298281447</v>
      </c>
      <c r="K12" s="17"/>
      <c r="L12" s="54">
        <v>38204.88372497</v>
      </c>
      <c r="M12" s="14">
        <v>11.860771749390272</v>
      </c>
      <c r="N12" s="39">
        <f t="shared" si="3"/>
        <v>736.2913696999967</v>
      </c>
      <c r="O12" s="46">
        <f t="shared" si="4"/>
        <v>1.9272179310907585</v>
      </c>
      <c r="Q12" s="85"/>
    </row>
    <row r="13" spans="1:17" ht="21">
      <c r="A13" s="11">
        <v>6</v>
      </c>
      <c r="B13" s="91" t="s">
        <v>15</v>
      </c>
      <c r="C13" s="41">
        <v>42</v>
      </c>
      <c r="D13" s="42">
        <v>23135.55134236</v>
      </c>
      <c r="E13" s="23">
        <f t="shared" si="0"/>
        <v>6.842361752045006</v>
      </c>
      <c r="F13" s="41">
        <v>39</v>
      </c>
      <c r="G13" s="43">
        <v>22555.94913923</v>
      </c>
      <c r="H13" s="14">
        <v>6.873229676478321</v>
      </c>
      <c r="I13" s="39">
        <f t="shared" si="1"/>
        <v>579.6022031299981</v>
      </c>
      <c r="J13" s="46">
        <f t="shared" si="2"/>
        <v>2.569620101341407</v>
      </c>
      <c r="K13" s="17"/>
      <c r="L13" s="54">
        <v>22706.613493760007</v>
      </c>
      <c r="M13" s="14">
        <v>7.049307145910549</v>
      </c>
      <c r="N13" s="39">
        <f t="shared" si="3"/>
        <v>428.9378485999914</v>
      </c>
      <c r="O13" s="46">
        <f t="shared" si="4"/>
        <v>1.8890436864038207</v>
      </c>
      <c r="Q13" s="85"/>
    </row>
    <row r="14" spans="1:17" ht="21">
      <c r="A14" s="11">
        <v>7</v>
      </c>
      <c r="B14" s="92" t="s">
        <v>38</v>
      </c>
      <c r="C14" s="41">
        <v>58</v>
      </c>
      <c r="D14" s="42">
        <v>33368.19174307</v>
      </c>
      <c r="E14" s="23">
        <f t="shared" si="0"/>
        <v>9.86867507668378</v>
      </c>
      <c r="F14" s="41">
        <v>58</v>
      </c>
      <c r="G14" s="43">
        <v>31889.616851349998</v>
      </c>
      <c r="H14" s="14">
        <v>9.7173769794067</v>
      </c>
      <c r="I14" s="39">
        <f t="shared" si="1"/>
        <v>1478.5748917199999</v>
      </c>
      <c r="J14" s="46">
        <f t="shared" si="2"/>
        <v>4.63654015854821</v>
      </c>
      <c r="K14" s="17"/>
      <c r="L14" s="54">
        <v>30815.523885900002</v>
      </c>
      <c r="M14" s="14">
        <v>9.566732299977204</v>
      </c>
      <c r="N14" s="39">
        <f t="shared" si="3"/>
        <v>2552.667857169996</v>
      </c>
      <c r="O14" s="46">
        <f t="shared" si="4"/>
        <v>8.283707480105502</v>
      </c>
      <c r="Q14" s="85"/>
    </row>
    <row r="15" spans="1:17" ht="21">
      <c r="A15" s="11">
        <v>8</v>
      </c>
      <c r="B15" s="92" t="s">
        <v>17</v>
      </c>
      <c r="C15" s="41">
        <v>91</v>
      </c>
      <c r="D15" s="42">
        <v>39905.4748109</v>
      </c>
      <c r="E15" s="23">
        <f t="shared" si="0"/>
        <v>11.802082885457816</v>
      </c>
      <c r="F15" s="41">
        <v>103</v>
      </c>
      <c r="G15" s="43">
        <v>39938.826521099996</v>
      </c>
      <c r="H15" s="14">
        <v>12.170125317897169</v>
      </c>
      <c r="I15" s="39">
        <f aca="true" t="shared" si="5" ref="I15:I31">(D15-G15)</f>
        <v>-33.35171019999689</v>
      </c>
      <c r="J15" s="46">
        <f aca="true" t="shared" si="6" ref="J15:J31">IF(G15&lt;&gt;0,(D15-G15)/G15*100,0)</f>
        <v>-0.08350698582087011</v>
      </c>
      <c r="K15" s="17"/>
      <c r="L15" s="54">
        <v>38637.755176549996</v>
      </c>
      <c r="M15" s="14">
        <v>11.995157434764364</v>
      </c>
      <c r="N15" s="39">
        <f t="shared" si="3"/>
        <v>1267.7196343500036</v>
      </c>
      <c r="O15" s="46">
        <f t="shared" si="4"/>
        <v>3.2810385296902735</v>
      </c>
      <c r="Q15" s="85"/>
    </row>
    <row r="16" spans="1:17" ht="21">
      <c r="A16" s="11">
        <v>9</v>
      </c>
      <c r="B16" s="91" t="s">
        <v>16</v>
      </c>
      <c r="C16" s="41">
        <v>26</v>
      </c>
      <c r="D16" s="42">
        <v>10117.47920897</v>
      </c>
      <c r="E16" s="23">
        <f t="shared" si="0"/>
        <v>2.9922542904700524</v>
      </c>
      <c r="F16" s="41">
        <v>26</v>
      </c>
      <c r="G16" s="43">
        <v>9976.72029967</v>
      </c>
      <c r="H16" s="14">
        <v>3.0400977415910417</v>
      </c>
      <c r="I16" s="39">
        <f t="shared" si="5"/>
        <v>140.7589093000006</v>
      </c>
      <c r="J16" s="46">
        <f t="shared" si="6"/>
        <v>1.4108735643782304</v>
      </c>
      <c r="K16" s="17"/>
      <c r="L16" s="54">
        <v>9690.25027168</v>
      </c>
      <c r="M16" s="14">
        <v>3.0083548347968128</v>
      </c>
      <c r="N16" s="39">
        <f>D16-L16</f>
        <v>427.2289372899995</v>
      </c>
      <c r="O16" s="46">
        <f>IF(AND(L16=0,N16=0),"0.00",IF(L16=0,"new",(N16*100)/L16))</f>
        <v>4.4088534899721505</v>
      </c>
      <c r="Q16" s="85"/>
    </row>
    <row r="17" spans="1:17" ht="21">
      <c r="A17" s="11">
        <v>10</v>
      </c>
      <c r="B17" s="91" t="s">
        <v>18</v>
      </c>
      <c r="C17" s="41">
        <v>166</v>
      </c>
      <c r="D17" s="42">
        <v>8818.05218224</v>
      </c>
      <c r="E17" s="23">
        <f t="shared" si="0"/>
        <v>2.607947486811059</v>
      </c>
      <c r="F17" s="41">
        <v>168</v>
      </c>
      <c r="G17" s="43">
        <v>8822.82612743</v>
      </c>
      <c r="H17" s="14">
        <v>2.6884840888380506</v>
      </c>
      <c r="I17" s="39">
        <f t="shared" si="5"/>
        <v>-4.773945189999722</v>
      </c>
      <c r="J17" s="46">
        <f t="shared" si="6"/>
        <v>-0.05410902494335252</v>
      </c>
      <c r="K17" s="17"/>
      <c r="L17" s="54">
        <v>8461.57151931</v>
      </c>
      <c r="M17" s="14">
        <v>2.626909406508243</v>
      </c>
      <c r="N17" s="39">
        <f>D17-L17</f>
        <v>356.4806629300001</v>
      </c>
      <c r="O17" s="46">
        <f>IF(AND(L17=0,N17=0),"0.00",IF(L17=0,"new",(N17*100)/L17))</f>
        <v>4.212936829955074</v>
      </c>
      <c r="Q17" s="85"/>
    </row>
    <row r="18" spans="1:17" ht="21">
      <c r="A18" s="11">
        <v>11</v>
      </c>
      <c r="B18" s="91" t="s">
        <v>20</v>
      </c>
      <c r="C18" s="41">
        <v>102</v>
      </c>
      <c r="D18" s="42">
        <v>10462.80825676</v>
      </c>
      <c r="E18" s="23">
        <f t="shared" si="0"/>
        <v>3.0943856913389016</v>
      </c>
      <c r="F18" s="41">
        <v>103</v>
      </c>
      <c r="G18" s="43">
        <v>10113.751489680002</v>
      </c>
      <c r="H18" s="14">
        <v>3.081853769500406</v>
      </c>
      <c r="I18" s="39">
        <f t="shared" si="5"/>
        <v>349.05676707999737</v>
      </c>
      <c r="J18" s="46">
        <f t="shared" si="6"/>
        <v>3.4513085222251343</v>
      </c>
      <c r="K18" s="17"/>
      <c r="L18" s="54">
        <v>9948.005106009996</v>
      </c>
      <c r="M18" s="14">
        <v>3.0883752656741317</v>
      </c>
      <c r="N18" s="39">
        <f>D18-L18</f>
        <v>514.8031507500036</v>
      </c>
      <c r="O18" s="46">
        <f>IF(AND(L18=0,N18=0),"0.00",IF(L18=0,"new",(N18*100)/L18))</f>
        <v>5.174938545608406</v>
      </c>
      <c r="Q18" s="85"/>
    </row>
    <row r="19" spans="1:17" ht="21">
      <c r="A19" s="11">
        <v>12</v>
      </c>
      <c r="B19" s="91" t="s">
        <v>19</v>
      </c>
      <c r="C19" s="41">
        <v>1</v>
      </c>
      <c r="D19" s="42">
        <v>167.81863049</v>
      </c>
      <c r="E19" s="23">
        <f t="shared" si="0"/>
        <v>0.04963252275915794</v>
      </c>
      <c r="F19" s="41">
        <v>1</v>
      </c>
      <c r="G19" s="43">
        <v>158.83954695</v>
      </c>
      <c r="H19" s="14">
        <v>0.04840145192544004</v>
      </c>
      <c r="I19" s="39">
        <f t="shared" si="5"/>
        <v>8.979083540000005</v>
      </c>
      <c r="J19" s="46">
        <f t="shared" si="6"/>
        <v>5.652926939426784</v>
      </c>
      <c r="K19" s="17"/>
      <c r="L19" s="54">
        <v>151.76808378</v>
      </c>
      <c r="M19" s="14">
        <v>0.04711666219207512</v>
      </c>
      <c r="N19" s="39">
        <f>D19-L19</f>
        <v>16.050546709999992</v>
      </c>
      <c r="O19" s="46">
        <f>IF(AND(L19=0,N19=0),"0.00",IF(L19=0,"new",(N19*100)/L19))</f>
        <v>10.575706242207383</v>
      </c>
      <c r="Q19" s="85"/>
    </row>
    <row r="20" spans="1:17" ht="21">
      <c r="A20" s="11">
        <v>13</v>
      </c>
      <c r="B20" s="91" t="s">
        <v>62</v>
      </c>
      <c r="C20" s="41"/>
      <c r="D20" s="43">
        <v>0</v>
      </c>
      <c r="E20" s="23">
        <f t="shared" si="0"/>
        <v>0</v>
      </c>
      <c r="F20" s="41"/>
      <c r="G20" s="43">
        <v>0</v>
      </c>
      <c r="H20" s="14">
        <v>0</v>
      </c>
      <c r="I20" s="39">
        <f t="shared" si="5"/>
        <v>0</v>
      </c>
      <c r="J20" s="46">
        <f t="shared" si="6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91" t="s">
        <v>21</v>
      </c>
      <c r="C21" s="41">
        <v>98</v>
      </c>
      <c r="D21" s="42">
        <v>6842.47432607</v>
      </c>
      <c r="E21" s="23">
        <f t="shared" si="0"/>
        <v>2.023668419447982</v>
      </c>
      <c r="F21" s="41">
        <v>98</v>
      </c>
      <c r="G21" s="43">
        <v>6799.9756846499995</v>
      </c>
      <c r="H21" s="14">
        <v>2.072082818886107</v>
      </c>
      <c r="I21" s="39">
        <f t="shared" si="5"/>
        <v>42.49864142000024</v>
      </c>
      <c r="J21" s="46">
        <f t="shared" si="6"/>
        <v>0.6249822556856346</v>
      </c>
      <c r="K21" s="17"/>
      <c r="L21" s="54">
        <v>6537.463016510001</v>
      </c>
      <c r="M21" s="14">
        <v>2.0295666181605796</v>
      </c>
      <c r="N21" s="39">
        <f t="shared" si="3"/>
        <v>305.01130955999906</v>
      </c>
      <c r="O21" s="86">
        <f t="shared" si="4"/>
        <v>4.66559135844761</v>
      </c>
      <c r="Q21" s="85"/>
    </row>
    <row r="22" spans="1:17" ht="21">
      <c r="A22" s="11">
        <v>15</v>
      </c>
      <c r="B22" s="91" t="s">
        <v>22</v>
      </c>
      <c r="C22" s="41">
        <v>2</v>
      </c>
      <c r="D22" s="42">
        <v>2418.40037453</v>
      </c>
      <c r="E22" s="23">
        <f t="shared" si="0"/>
        <v>0.7152442567261253</v>
      </c>
      <c r="F22" s="41">
        <v>2</v>
      </c>
      <c r="G22" s="43">
        <v>2419.34787442</v>
      </c>
      <c r="H22" s="14">
        <v>0.7372216307788655</v>
      </c>
      <c r="I22" s="39">
        <f t="shared" si="5"/>
        <v>-0.9474998900000173</v>
      </c>
      <c r="J22" s="46">
        <f t="shared" si="6"/>
        <v>-0.03916344152149534</v>
      </c>
      <c r="K22" s="17"/>
      <c r="L22" s="54">
        <v>2467.7160350500003</v>
      </c>
      <c r="M22" s="14">
        <v>0.7661066800972551</v>
      </c>
      <c r="N22" s="39">
        <f t="shared" si="3"/>
        <v>-49.315660520000165</v>
      </c>
      <c r="O22" s="86">
        <f t="shared" si="4"/>
        <v>-1.9984333618434724</v>
      </c>
      <c r="Q22" s="85"/>
    </row>
    <row r="23" spans="1:17" ht="21">
      <c r="A23" s="11">
        <v>16</v>
      </c>
      <c r="B23" s="91" t="s">
        <v>33</v>
      </c>
      <c r="C23" s="41">
        <v>8</v>
      </c>
      <c r="D23" s="42">
        <v>81.19244785</v>
      </c>
      <c r="E23" s="23">
        <f t="shared" si="0"/>
        <v>0.024012745212022193</v>
      </c>
      <c r="F23" s="41">
        <v>8</v>
      </c>
      <c r="G23" s="43">
        <v>80.24148450999999</v>
      </c>
      <c r="H23" s="14">
        <v>0.024451117051846428</v>
      </c>
      <c r="I23" s="39">
        <f t="shared" si="5"/>
        <v>0.9509633400000013</v>
      </c>
      <c r="J23" s="46">
        <f t="shared" si="6"/>
        <v>1.1851268029338224</v>
      </c>
      <c r="K23" s="17"/>
      <c r="L23" s="54">
        <v>79.82062312000001</v>
      </c>
      <c r="M23" s="14">
        <v>0.024780449497917363</v>
      </c>
      <c r="N23" s="39">
        <f t="shared" si="3"/>
        <v>1.371824729999986</v>
      </c>
      <c r="O23" s="86">
        <f t="shared" si="4"/>
        <v>1.718634453576771</v>
      </c>
      <c r="Q23" s="85"/>
    </row>
    <row r="24" spans="1:17" ht="21">
      <c r="A24" s="11">
        <v>17</v>
      </c>
      <c r="B24" s="91" t="s">
        <v>32</v>
      </c>
      <c r="C24" s="41">
        <v>100</v>
      </c>
      <c r="D24" s="42">
        <v>10018.20938162</v>
      </c>
      <c r="E24" s="23">
        <f t="shared" si="0"/>
        <v>2.9628951427350207</v>
      </c>
      <c r="F24" s="41">
        <v>91</v>
      </c>
      <c r="G24" s="43">
        <v>9425.558184219999</v>
      </c>
      <c r="H24" s="14">
        <v>2.8721480895911244</v>
      </c>
      <c r="I24" s="39">
        <f t="shared" si="5"/>
        <v>592.6511974000005</v>
      </c>
      <c r="J24" s="46">
        <f t="shared" si="6"/>
        <v>6.287703983326952</v>
      </c>
      <c r="K24" s="17"/>
      <c r="L24" s="54">
        <v>9142.74108902</v>
      </c>
      <c r="M24" s="14">
        <v>2.8383796689783862</v>
      </c>
      <c r="N24" s="39">
        <f t="shared" si="3"/>
        <v>875.4682925999987</v>
      </c>
      <c r="O24" s="86">
        <f t="shared" si="4"/>
        <v>9.575555996564255</v>
      </c>
      <c r="Q24" s="85"/>
    </row>
    <row r="25" spans="1:17" ht="21">
      <c r="A25" s="11">
        <v>18</v>
      </c>
      <c r="B25" s="91" t="s">
        <v>23</v>
      </c>
      <c r="C25" s="41">
        <v>22</v>
      </c>
      <c r="D25" s="42">
        <v>530.09600199</v>
      </c>
      <c r="E25" s="23">
        <f t="shared" si="0"/>
        <v>0.15677640680588842</v>
      </c>
      <c r="F25" s="41">
        <v>22</v>
      </c>
      <c r="G25" s="43">
        <v>528.95727831</v>
      </c>
      <c r="H25" s="14">
        <v>0.16118341287382443</v>
      </c>
      <c r="I25" s="39">
        <f t="shared" si="5"/>
        <v>1.1387236799999982</v>
      </c>
      <c r="J25" s="46">
        <f t="shared" si="6"/>
        <v>0.21527706049119516</v>
      </c>
      <c r="K25" s="17"/>
      <c r="L25" s="54">
        <v>532.99660242</v>
      </c>
      <c r="M25" s="14">
        <v>0.16546971036512687</v>
      </c>
      <c r="N25" s="39">
        <f t="shared" si="3"/>
        <v>-2.900600430000054</v>
      </c>
      <c r="O25" s="86">
        <f t="shared" si="4"/>
        <v>-0.544206176330255</v>
      </c>
      <c r="Q25" s="85"/>
    </row>
    <row r="26" spans="1:17" ht="21">
      <c r="A26" s="11">
        <v>19</v>
      </c>
      <c r="B26" s="91" t="s">
        <v>26</v>
      </c>
      <c r="C26" s="41">
        <v>221</v>
      </c>
      <c r="D26" s="42">
        <v>876.67153717</v>
      </c>
      <c r="E26" s="23">
        <f t="shared" si="0"/>
        <v>0.2592764575294801</v>
      </c>
      <c r="F26" s="41">
        <v>206</v>
      </c>
      <c r="G26" s="43">
        <v>768.92102481</v>
      </c>
      <c r="H26" s="14">
        <v>0.23430496202886142</v>
      </c>
      <c r="I26" s="39">
        <f t="shared" si="5"/>
        <v>107.75051236000002</v>
      </c>
      <c r="J26" s="46">
        <f t="shared" si="6"/>
        <v>14.013209274206687</v>
      </c>
      <c r="K26" s="17"/>
      <c r="L26" s="54">
        <v>730.88616629</v>
      </c>
      <c r="M26" s="14">
        <v>0.2269048652407435</v>
      </c>
      <c r="N26" s="39">
        <f t="shared" si="3"/>
        <v>145.78537087999996</v>
      </c>
      <c r="O26" s="86">
        <f t="shared" si="4"/>
        <v>19.94638530648498</v>
      </c>
      <c r="Q26" s="85"/>
    </row>
    <row r="27" spans="1:17" ht="21">
      <c r="A27" s="11">
        <v>20</v>
      </c>
      <c r="B27" s="91" t="s">
        <v>24</v>
      </c>
      <c r="C27" s="41">
        <v>7</v>
      </c>
      <c r="D27" s="42">
        <v>525.42880205</v>
      </c>
      <c r="E27" s="23">
        <f t="shared" si="0"/>
        <v>0.1553960778962362</v>
      </c>
      <c r="F27" s="41">
        <v>7</v>
      </c>
      <c r="G27" s="43">
        <v>507.36446891</v>
      </c>
      <c r="H27" s="14">
        <v>0.15460367032118247</v>
      </c>
      <c r="I27" s="39">
        <f t="shared" si="5"/>
        <v>18.064333139999917</v>
      </c>
      <c r="J27" s="46">
        <f t="shared" si="6"/>
        <v>3.560425344488263</v>
      </c>
      <c r="K27" s="17"/>
      <c r="L27" s="54">
        <v>492.84410291</v>
      </c>
      <c r="M27" s="14">
        <v>0.1530042979512591</v>
      </c>
      <c r="N27" s="39">
        <f t="shared" si="3"/>
        <v>32.58469913999994</v>
      </c>
      <c r="O27" s="86">
        <f t="shared" si="4"/>
        <v>6.611563159141694</v>
      </c>
      <c r="Q27" s="85"/>
    </row>
    <row r="28" spans="1:17" ht="21">
      <c r="A28" s="11">
        <v>21</v>
      </c>
      <c r="B28" s="91" t="s">
        <v>25</v>
      </c>
      <c r="C28" s="41">
        <v>44</v>
      </c>
      <c r="D28" s="42">
        <v>1117.77525213</v>
      </c>
      <c r="E28" s="23">
        <f t="shared" si="0"/>
        <v>0.3305831151105214</v>
      </c>
      <c r="F28" s="41">
        <v>44</v>
      </c>
      <c r="G28" s="43">
        <v>1076.51856552</v>
      </c>
      <c r="H28" s="14">
        <v>0.32803582354879</v>
      </c>
      <c r="I28" s="39">
        <f t="shared" si="5"/>
        <v>41.25668660999986</v>
      </c>
      <c r="J28" s="46">
        <f t="shared" si="6"/>
        <v>3.8324175663492888</v>
      </c>
      <c r="K28" s="17"/>
      <c r="L28" s="54">
        <v>1018.03760281</v>
      </c>
      <c r="M28" s="14">
        <v>0.3160515217412908</v>
      </c>
      <c r="N28" s="39">
        <f t="shared" si="3"/>
        <v>99.73764931999995</v>
      </c>
      <c r="O28" s="86">
        <f t="shared" si="4"/>
        <v>9.797049641850444</v>
      </c>
      <c r="Q28" s="85"/>
    </row>
    <row r="29" spans="1:17" ht="21">
      <c r="A29" s="11">
        <v>22</v>
      </c>
      <c r="B29" s="91" t="s">
        <v>34</v>
      </c>
      <c r="C29" s="41">
        <v>12</v>
      </c>
      <c r="D29" s="42">
        <v>501.74839135</v>
      </c>
      <c r="E29" s="23">
        <f t="shared" si="0"/>
        <v>0.1483925734606307</v>
      </c>
      <c r="F29" s="41">
        <v>11</v>
      </c>
      <c r="G29" s="43">
        <v>420.60700464000007</v>
      </c>
      <c r="H29" s="14">
        <v>0.12816700944755685</v>
      </c>
      <c r="I29" s="39">
        <f t="shared" si="5"/>
        <v>81.14138670999995</v>
      </c>
      <c r="J29" s="46">
        <f t="shared" si="6"/>
        <v>19.2914967689255</v>
      </c>
      <c r="K29" s="17"/>
      <c r="L29" s="54">
        <v>403.61814362</v>
      </c>
      <c r="M29" s="14">
        <v>0.12530394569060296</v>
      </c>
      <c r="N29" s="39">
        <f t="shared" si="3"/>
        <v>98.13024773000001</v>
      </c>
      <c r="O29" s="86">
        <f t="shared" si="4"/>
        <v>24.312645326070392</v>
      </c>
      <c r="Q29" s="85"/>
    </row>
    <row r="30" spans="1:17" ht="21">
      <c r="A30" s="11">
        <v>23</v>
      </c>
      <c r="B30" s="91" t="s">
        <v>61</v>
      </c>
      <c r="C30" s="41">
        <v>8</v>
      </c>
      <c r="D30" s="42">
        <v>532.96689416</v>
      </c>
      <c r="E30" s="23">
        <f t="shared" si="0"/>
        <v>0.15762547595006252</v>
      </c>
      <c r="F30" s="41">
        <v>6</v>
      </c>
      <c r="G30" s="43">
        <v>525.55323672</v>
      </c>
      <c r="H30" s="14">
        <v>0.16014613620983062</v>
      </c>
      <c r="I30" s="39">
        <f t="shared" si="5"/>
        <v>7.413657440000065</v>
      </c>
      <c r="J30" s="46">
        <f t="shared" si="6"/>
        <v>1.410638717833614</v>
      </c>
      <c r="K30" s="17"/>
      <c r="L30" s="54">
        <v>512.93088068</v>
      </c>
      <c r="M30" s="14">
        <v>0.1592402725985261</v>
      </c>
      <c r="N30" s="39">
        <f t="shared" si="3"/>
        <v>20.036013480000065</v>
      </c>
      <c r="O30" s="84">
        <f t="shared" si="4"/>
        <v>3.9061819505657427</v>
      </c>
      <c r="Q30" s="85"/>
    </row>
    <row r="31" spans="1:17" ht="21.75" thickBot="1">
      <c r="A31" s="93">
        <v>24</v>
      </c>
      <c r="B31" s="89" t="s">
        <v>87</v>
      </c>
      <c r="C31" s="64">
        <v>77</v>
      </c>
      <c r="D31" s="90">
        <v>3814.43932063</v>
      </c>
      <c r="E31" s="23">
        <f t="shared" si="0"/>
        <v>1.1281241292567732</v>
      </c>
      <c r="F31" s="67">
        <v>52</v>
      </c>
      <c r="G31" s="68">
        <v>2757.313590750001</v>
      </c>
      <c r="H31" s="66">
        <v>0.8402062569975658</v>
      </c>
      <c r="I31" s="39">
        <f t="shared" si="5"/>
        <v>1057.1257298799992</v>
      </c>
      <c r="J31" s="46">
        <f t="shared" si="6"/>
        <v>38.33897360918083</v>
      </c>
      <c r="K31" s="17"/>
      <c r="L31" s="69">
        <v>1847.35163005</v>
      </c>
      <c r="M31" s="70">
        <v>0.573513485412507</v>
      </c>
      <c r="N31" s="39">
        <f t="shared" si="3"/>
        <v>1967.08769058</v>
      </c>
      <c r="O31" s="84">
        <f>IF(AND(L31=0,N31=0),"0.00",IF(L31=0,"new",(N31*100)/L31))</f>
        <v>106.48149808527569</v>
      </c>
      <c r="Q31" s="85"/>
    </row>
    <row r="32" spans="1:17" ht="22.5" customHeight="1" thickBot="1">
      <c r="A32" s="139" t="s">
        <v>27</v>
      </c>
      <c r="B32" s="140"/>
      <c r="C32" s="47">
        <f>SUM(C8:C31)</f>
        <v>2091</v>
      </c>
      <c r="D32" s="80">
        <f>SUM(D8:D31)</f>
        <v>338122.30602168</v>
      </c>
      <c r="E32" s="47">
        <f>SUM(E8:E31)</f>
        <v>100.00000000000001</v>
      </c>
      <c r="F32" s="77">
        <v>2029</v>
      </c>
      <c r="G32" s="48">
        <v>328171.03750251996</v>
      </c>
      <c r="H32" s="48">
        <v>100</v>
      </c>
      <c r="I32" s="82">
        <f>SUM(I8:I31)</f>
        <v>9951.26851915999</v>
      </c>
      <c r="J32" s="88">
        <f>IF(G32&lt;&gt;0,(D32-G32)/G32*100,0)</f>
        <v>3.0323420966372248</v>
      </c>
      <c r="K32" s="17"/>
      <c r="L32" s="55">
        <v>322111.28021188</v>
      </c>
      <c r="M32" s="56">
        <v>100</v>
      </c>
      <c r="N32" s="82">
        <f t="shared" si="3"/>
        <v>16011.02580980002</v>
      </c>
      <c r="O32" s="87">
        <f t="shared" si="4"/>
        <v>4.970650453243428</v>
      </c>
      <c r="Q32" s="85"/>
    </row>
    <row r="33" spans="1:15" ht="22.5" customHeight="1">
      <c r="A33" s="16"/>
      <c r="B33" s="16"/>
      <c r="C33" s="49"/>
      <c r="D33" s="49"/>
      <c r="E33" s="49"/>
      <c r="F33" s="49"/>
      <c r="G33" s="71"/>
      <c r="H33" s="71"/>
      <c r="I33" s="72"/>
      <c r="J33" s="72"/>
      <c r="K33" s="17"/>
      <c r="L33" s="71"/>
      <c r="M33" s="71"/>
      <c r="N33" s="73"/>
      <c r="O33" s="73"/>
    </row>
    <row r="34" spans="2:14" ht="21">
      <c r="B34" s="81" t="s">
        <v>104</v>
      </c>
      <c r="N34" s="2" t="s">
        <v>28</v>
      </c>
    </row>
    <row r="35" spans="2:14" ht="21">
      <c r="B35" s="81"/>
      <c r="N35" s="2" t="s">
        <v>29</v>
      </c>
    </row>
    <row r="36" spans="2:8" ht="21">
      <c r="B36" s="50"/>
      <c r="H36" s="2"/>
    </row>
    <row r="37" spans="2:8" ht="21">
      <c r="B37" s="50"/>
      <c r="H37" s="2"/>
    </row>
    <row r="38" spans="2:4" ht="21">
      <c r="B38" s="50"/>
      <c r="D38" s="50"/>
    </row>
    <row r="39" spans="2:6" ht="21">
      <c r="B39" s="21"/>
      <c r="D39" s="50"/>
      <c r="F39" s="18"/>
    </row>
    <row r="40" spans="2:4" ht="21">
      <c r="B40" s="50"/>
      <c r="D40" s="50"/>
    </row>
    <row r="41" spans="2:4" ht="21">
      <c r="B41" s="50"/>
      <c r="D41" s="50"/>
    </row>
    <row r="42" spans="2:4" ht="21">
      <c r="B42" s="50"/>
      <c r="D42" s="50"/>
    </row>
    <row r="43" ht="21">
      <c r="C43" s="50"/>
    </row>
    <row r="59" ht="0.75" customHeight="1">
      <c r="A59" s="1">
        <v>100</v>
      </c>
    </row>
  </sheetData>
  <sheetProtection/>
  <mergeCells count="12">
    <mergeCell ref="C5:E5"/>
    <mergeCell ref="F5:H5"/>
    <mergeCell ref="I5:J5"/>
    <mergeCell ref="L5:M5"/>
    <mergeCell ref="N5:O5"/>
    <mergeCell ref="A32:B32"/>
    <mergeCell ref="A1:J1"/>
    <mergeCell ref="A2:J2"/>
    <mergeCell ref="A4:A7"/>
    <mergeCell ref="B4:B7"/>
    <mergeCell ref="F4:J4"/>
    <mergeCell ref="L4:O4"/>
  </mergeCells>
  <conditionalFormatting sqref="J8:J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5">
      <selection activeCell="B29" sqref="B29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.2851562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107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52"/>
      <c r="C5" s="141" t="s">
        <v>105</v>
      </c>
      <c r="D5" s="150"/>
      <c r="E5" s="142"/>
      <c r="F5" s="141" t="s">
        <v>103</v>
      </c>
      <c r="G5" s="150"/>
      <c r="H5" s="142"/>
      <c r="I5" s="139" t="s">
        <v>1</v>
      </c>
      <c r="J5" s="140"/>
      <c r="L5" s="141" t="s">
        <v>85</v>
      </c>
      <c r="M5" s="142"/>
      <c r="N5" s="139" t="s">
        <v>1</v>
      </c>
      <c r="O5" s="140"/>
    </row>
    <row r="6" spans="1:15" ht="21.75" customHeight="1">
      <c r="A6" s="145"/>
      <c r="B6" s="152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53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91" t="s">
        <v>10</v>
      </c>
      <c r="C8" s="35">
        <v>529</v>
      </c>
      <c r="D8" s="94">
        <v>62237.13635715</v>
      </c>
      <c r="E8" s="23">
        <f aca="true" t="shared" si="0" ref="E8:E31">(D8*$A$59)/$D$32</f>
        <v>18.583336408061566</v>
      </c>
      <c r="F8" s="37">
        <v>516</v>
      </c>
      <c r="G8" s="38">
        <v>64746.05016648</v>
      </c>
      <c r="H8" s="13">
        <v>19.148707143363847</v>
      </c>
      <c r="I8" s="39">
        <f aca="true" t="shared" si="1" ref="I8:I31">(D8-G8)</f>
        <v>-2508.913809330006</v>
      </c>
      <c r="J8" s="46">
        <f aca="true" t="shared" si="2" ref="J8:J31">IF(G8&lt;&gt;0,(D8-G8)/G8*100,0)</f>
        <v>-3.8750067423092136</v>
      </c>
      <c r="K8" s="17"/>
      <c r="L8" s="53">
        <v>61385.712333129995</v>
      </c>
      <c r="M8" s="13">
        <v>19.05729979178357</v>
      </c>
      <c r="N8" s="39">
        <f>D8-L8</f>
        <v>851.4240240200015</v>
      </c>
      <c r="O8" s="46">
        <f>IF(AND(L8=0,N8=0),"0.00",IF(L8=0,"new",(N8*100)/L8))</f>
        <v>1.3870068321427398</v>
      </c>
      <c r="Q8" s="85"/>
    </row>
    <row r="9" spans="1:17" ht="21">
      <c r="A9" s="11">
        <v>2</v>
      </c>
      <c r="B9" s="91" t="s">
        <v>11</v>
      </c>
      <c r="C9" s="41">
        <v>333</v>
      </c>
      <c r="D9" s="95">
        <v>34475.96931996</v>
      </c>
      <c r="E9" s="23">
        <f t="shared" si="0"/>
        <v>10.294151906191022</v>
      </c>
      <c r="F9" s="41">
        <v>333</v>
      </c>
      <c r="G9" s="43">
        <v>33487.70827559</v>
      </c>
      <c r="H9" s="14">
        <v>9.90402220711307</v>
      </c>
      <c r="I9" s="39">
        <f t="shared" si="1"/>
        <v>988.2610443700032</v>
      </c>
      <c r="J9" s="46">
        <f t="shared" si="2"/>
        <v>2.9511157832510464</v>
      </c>
      <c r="K9" s="17"/>
      <c r="L9" s="54">
        <v>33155.36159595</v>
      </c>
      <c r="M9" s="14">
        <v>10.293138934513843</v>
      </c>
      <c r="N9" s="39">
        <f>D9-L9</f>
        <v>1320.6077240099985</v>
      </c>
      <c r="O9" s="46">
        <f>IF(AND(L9=0,N9=0),"0.00",IF(L9=0,"new",(N9*100)/L9))</f>
        <v>3.983089492745311</v>
      </c>
      <c r="Q9" s="85"/>
    </row>
    <row r="10" spans="1:17" ht="21">
      <c r="A10" s="11">
        <v>3</v>
      </c>
      <c r="B10" s="91" t="s">
        <v>12</v>
      </c>
      <c r="C10" s="41">
        <v>120</v>
      </c>
      <c r="D10" s="96">
        <v>25396.93838233</v>
      </c>
      <c r="E10" s="23">
        <f t="shared" si="0"/>
        <v>7.583251372384666</v>
      </c>
      <c r="F10" s="41">
        <v>111</v>
      </c>
      <c r="G10" s="43">
        <v>24846.5459098</v>
      </c>
      <c r="H10" s="14">
        <v>7.348390055108304</v>
      </c>
      <c r="I10" s="39">
        <f t="shared" si="1"/>
        <v>550.3924725300021</v>
      </c>
      <c r="J10" s="46">
        <f t="shared" si="2"/>
        <v>2.2151669472613325</v>
      </c>
      <c r="K10" s="17"/>
      <c r="L10" s="54">
        <v>23431.16428703</v>
      </c>
      <c r="M10" s="14">
        <v>7.27424518371953</v>
      </c>
      <c r="N10" s="39">
        <f>D10-L10</f>
        <v>1965.774095300003</v>
      </c>
      <c r="O10" s="46">
        <f>IF(AND(L10=0,N10=0),"0.00",IF(L10=0,"new",(N10*100)/L10))</f>
        <v>8.389570706856126</v>
      </c>
      <c r="Q10" s="85"/>
    </row>
    <row r="11" spans="1:17" ht="21">
      <c r="A11" s="11">
        <v>4</v>
      </c>
      <c r="B11" s="91" t="s">
        <v>13</v>
      </c>
      <c r="C11" s="41">
        <v>14</v>
      </c>
      <c r="D11" s="96">
        <v>23468.18845214</v>
      </c>
      <c r="E11" s="23">
        <f t="shared" si="0"/>
        <v>7.0073474844862575</v>
      </c>
      <c r="F11" s="41">
        <v>29</v>
      </c>
      <c r="G11" s="43">
        <v>22866.0476708</v>
      </c>
      <c r="H11" s="14">
        <v>6.762655779750258</v>
      </c>
      <c r="I11" s="39">
        <f t="shared" si="1"/>
        <v>602.1407813400001</v>
      </c>
      <c r="J11" s="46">
        <f t="shared" si="2"/>
        <v>2.633340007022444</v>
      </c>
      <c r="K11" s="17"/>
      <c r="L11" s="54">
        <v>21756.26484133</v>
      </c>
      <c r="M11" s="14">
        <v>6.754269775035215</v>
      </c>
      <c r="N11" s="39">
        <f aca="true" t="shared" si="3" ref="N11:N32">D11-L11</f>
        <v>1711.9236108099976</v>
      </c>
      <c r="O11" s="46">
        <f aca="true" t="shared" si="4" ref="O11:O32">IF(AND(L11=0,N11=0),"0.00",IF(L11=0,"new",(N11*100)/L11))</f>
        <v>7.868646678532273</v>
      </c>
      <c r="Q11" s="85"/>
    </row>
    <row r="12" spans="1:17" ht="21">
      <c r="A12" s="11">
        <v>5</v>
      </c>
      <c r="B12" s="91" t="s">
        <v>14</v>
      </c>
      <c r="C12" s="41">
        <v>22</v>
      </c>
      <c r="D12" s="96">
        <v>39664.41176403</v>
      </c>
      <c r="E12" s="23">
        <f t="shared" si="0"/>
        <v>11.843364755874797</v>
      </c>
      <c r="F12" s="41">
        <v>17</v>
      </c>
      <c r="G12" s="43">
        <v>38941.17509467</v>
      </c>
      <c r="H12" s="14">
        <v>11.516890308968001</v>
      </c>
      <c r="I12" s="39">
        <f t="shared" si="1"/>
        <v>723.2366693600052</v>
      </c>
      <c r="J12" s="46">
        <f t="shared" si="2"/>
        <v>1.8572543524989746</v>
      </c>
      <c r="K12" s="17"/>
      <c r="L12" s="54">
        <v>38204.88372497</v>
      </c>
      <c r="M12" s="14">
        <v>11.860771749390272</v>
      </c>
      <c r="N12" s="39">
        <f t="shared" si="3"/>
        <v>1459.528039060002</v>
      </c>
      <c r="O12" s="46">
        <f t="shared" si="4"/>
        <v>3.8202656224970566</v>
      </c>
      <c r="Q12" s="85"/>
    </row>
    <row r="13" spans="1:17" ht="21">
      <c r="A13" s="11">
        <v>6</v>
      </c>
      <c r="B13" s="91" t="s">
        <v>15</v>
      </c>
      <c r="C13" s="41">
        <v>44</v>
      </c>
      <c r="D13" s="96">
        <v>18623.83739757</v>
      </c>
      <c r="E13" s="23">
        <f t="shared" si="0"/>
        <v>5.560876605601101</v>
      </c>
      <c r="F13" s="41">
        <v>42</v>
      </c>
      <c r="G13" s="43">
        <v>23135.55134236</v>
      </c>
      <c r="H13" s="14">
        <v>6.842361752045006</v>
      </c>
      <c r="I13" s="39">
        <f t="shared" si="1"/>
        <v>-4511.713944789997</v>
      </c>
      <c r="J13" s="46">
        <f t="shared" si="2"/>
        <v>-19.501216452660376</v>
      </c>
      <c r="K13" s="17"/>
      <c r="L13" s="54">
        <v>22706.613493760007</v>
      </c>
      <c r="M13" s="14">
        <v>7.049307145910549</v>
      </c>
      <c r="N13" s="39">
        <f t="shared" si="3"/>
        <v>-4082.776096190006</v>
      </c>
      <c r="O13" s="46">
        <f t="shared" si="4"/>
        <v>-17.980559264427484</v>
      </c>
      <c r="Q13" s="85"/>
    </row>
    <row r="14" spans="1:17" ht="21">
      <c r="A14" s="11">
        <v>7</v>
      </c>
      <c r="B14" s="92" t="s">
        <v>38</v>
      </c>
      <c r="C14" s="41">
        <v>59</v>
      </c>
      <c r="D14" s="96">
        <v>34141.80269493</v>
      </c>
      <c r="E14" s="23">
        <f t="shared" si="0"/>
        <v>10.194373362820336</v>
      </c>
      <c r="F14" s="41">
        <v>58</v>
      </c>
      <c r="G14" s="43">
        <v>33368.19174307</v>
      </c>
      <c r="H14" s="14">
        <v>9.86867507668378</v>
      </c>
      <c r="I14" s="39">
        <f t="shared" si="1"/>
        <v>773.6109518599987</v>
      </c>
      <c r="J14" s="46">
        <f t="shared" si="2"/>
        <v>2.3184083747081212</v>
      </c>
      <c r="K14" s="17"/>
      <c r="L14" s="54">
        <v>30815.523885900002</v>
      </c>
      <c r="M14" s="14">
        <v>9.566732299977204</v>
      </c>
      <c r="N14" s="39">
        <f t="shared" si="3"/>
        <v>3326.2788090299946</v>
      </c>
      <c r="O14" s="46">
        <f t="shared" si="4"/>
        <v>10.79416602276871</v>
      </c>
      <c r="Q14" s="85"/>
    </row>
    <row r="15" spans="1:17" ht="21">
      <c r="A15" s="11">
        <v>8</v>
      </c>
      <c r="B15" s="92" t="s">
        <v>17</v>
      </c>
      <c r="C15" s="41">
        <v>97</v>
      </c>
      <c r="D15" s="96">
        <v>37021.99439182</v>
      </c>
      <c r="E15" s="23">
        <f t="shared" si="0"/>
        <v>11.054367481377877</v>
      </c>
      <c r="F15" s="41">
        <v>91</v>
      </c>
      <c r="G15" s="43">
        <v>39905.4748109</v>
      </c>
      <c r="H15" s="14">
        <v>11.802082885457816</v>
      </c>
      <c r="I15" s="39">
        <f t="shared" si="1"/>
        <v>-2883.4804190799987</v>
      </c>
      <c r="J15" s="46">
        <f t="shared" si="2"/>
        <v>-7.225776494939459</v>
      </c>
      <c r="K15" s="17"/>
      <c r="L15" s="54">
        <v>38637.755176549996</v>
      </c>
      <c r="M15" s="14">
        <v>11.995157434764364</v>
      </c>
      <c r="N15" s="39">
        <f t="shared" si="3"/>
        <v>-1615.760784729995</v>
      </c>
      <c r="O15" s="46">
        <f t="shared" si="4"/>
        <v>-4.181818476117452</v>
      </c>
      <c r="Q15" s="85"/>
    </row>
    <row r="16" spans="1:17" ht="21">
      <c r="A16" s="11">
        <v>9</v>
      </c>
      <c r="B16" s="91" t="s">
        <v>16</v>
      </c>
      <c r="C16" s="41">
        <v>27</v>
      </c>
      <c r="D16" s="96">
        <v>10211.34699846</v>
      </c>
      <c r="E16" s="23">
        <f t="shared" si="0"/>
        <v>3.048997874241551</v>
      </c>
      <c r="F16" s="41">
        <v>26</v>
      </c>
      <c r="G16" s="43">
        <v>10117.47920897</v>
      </c>
      <c r="H16" s="14">
        <v>2.9922542904700524</v>
      </c>
      <c r="I16" s="39">
        <f t="shared" si="1"/>
        <v>93.86778948999927</v>
      </c>
      <c r="J16" s="46">
        <f t="shared" si="2"/>
        <v>0.9277784273258257</v>
      </c>
      <c r="K16" s="17"/>
      <c r="L16" s="54">
        <v>9690.25027168</v>
      </c>
      <c r="M16" s="14">
        <v>3.0083548347968128</v>
      </c>
      <c r="N16" s="39">
        <f>D16-L16</f>
        <v>521.0967267799988</v>
      </c>
      <c r="O16" s="46">
        <f>IF(AND(L16=0,N16=0),"0.00",IF(L16=0,"new",(N16*100)/L16))</f>
        <v>5.37753630887034</v>
      </c>
      <c r="Q16" s="85"/>
    </row>
    <row r="17" spans="1:17" ht="21">
      <c r="A17" s="11">
        <v>10</v>
      </c>
      <c r="B17" s="91" t="s">
        <v>18</v>
      </c>
      <c r="C17" s="41">
        <v>168</v>
      </c>
      <c r="D17" s="96">
        <v>8864.09622533</v>
      </c>
      <c r="E17" s="23">
        <f t="shared" si="0"/>
        <v>2.6467233512072093</v>
      </c>
      <c r="F17" s="41">
        <v>166</v>
      </c>
      <c r="G17" s="43">
        <v>8818.05218224</v>
      </c>
      <c r="H17" s="14">
        <v>2.607947486811059</v>
      </c>
      <c r="I17" s="39">
        <f t="shared" si="1"/>
        <v>46.04404308999983</v>
      </c>
      <c r="J17" s="46">
        <f t="shared" si="2"/>
        <v>0.5221566184733499</v>
      </c>
      <c r="K17" s="17"/>
      <c r="L17" s="54">
        <v>8461.57151931</v>
      </c>
      <c r="M17" s="14">
        <v>2.626909406508243</v>
      </c>
      <c r="N17" s="39">
        <f>D17-L17</f>
        <v>402.52470601999994</v>
      </c>
      <c r="O17" s="46">
        <f>IF(AND(L17=0,N17=0),"0.00",IF(L17=0,"new",(N17*100)/L17))</f>
        <v>4.7570915769181354</v>
      </c>
      <c r="Q17" s="85"/>
    </row>
    <row r="18" spans="1:17" ht="21">
      <c r="A18" s="11">
        <v>11</v>
      </c>
      <c r="B18" s="91" t="s">
        <v>20</v>
      </c>
      <c r="C18" s="41">
        <v>104</v>
      </c>
      <c r="D18" s="96">
        <v>11092.41837259</v>
      </c>
      <c r="E18" s="23">
        <f t="shared" si="0"/>
        <v>3.3120762660719913</v>
      </c>
      <c r="F18" s="41">
        <v>102</v>
      </c>
      <c r="G18" s="43">
        <v>10462.80825676</v>
      </c>
      <c r="H18" s="14">
        <v>3.0943856913389016</v>
      </c>
      <c r="I18" s="39">
        <f t="shared" si="1"/>
        <v>629.6101158300007</v>
      </c>
      <c r="J18" s="46">
        <f t="shared" si="2"/>
        <v>6.0176015882085085</v>
      </c>
      <c r="K18" s="17"/>
      <c r="L18" s="54">
        <v>9948.005106009996</v>
      </c>
      <c r="M18" s="14">
        <v>3.0883752656741317</v>
      </c>
      <c r="N18" s="39">
        <f>D18-L18</f>
        <v>1144.4132665800043</v>
      </c>
      <c r="O18" s="46">
        <f>IF(AND(L18=0,N18=0),"0.00",IF(L18=0,"new",(N18*100)/L18))</f>
        <v>11.503947317926261</v>
      </c>
      <c r="Q18" s="85"/>
    </row>
    <row r="19" spans="1:17" ht="21">
      <c r="A19" s="11">
        <v>12</v>
      </c>
      <c r="B19" s="91" t="s">
        <v>19</v>
      </c>
      <c r="C19" s="41">
        <v>1</v>
      </c>
      <c r="D19" s="96">
        <v>170.01173117</v>
      </c>
      <c r="E19" s="23">
        <f t="shared" si="0"/>
        <v>0.05076366585247099</v>
      </c>
      <c r="F19" s="41">
        <v>1</v>
      </c>
      <c r="G19" s="43">
        <v>167.81863049</v>
      </c>
      <c r="H19" s="14">
        <v>0.04963252275915794</v>
      </c>
      <c r="I19" s="39">
        <f t="shared" si="1"/>
        <v>2.1931006799999864</v>
      </c>
      <c r="J19" s="46">
        <f t="shared" si="2"/>
        <v>1.3068278972343712</v>
      </c>
      <c r="K19" s="17"/>
      <c r="L19" s="54">
        <v>151.76808378</v>
      </c>
      <c r="M19" s="14">
        <v>0.04711666219207512</v>
      </c>
      <c r="N19" s="39">
        <f>D19-L19</f>
        <v>18.24364738999998</v>
      </c>
      <c r="O19" s="46">
        <f>IF(AND(L19=0,N19=0),"0.00",IF(L19=0,"new",(N19*100)/L19))</f>
        <v>12.020740418944477</v>
      </c>
      <c r="Q19" s="85"/>
    </row>
    <row r="20" spans="1:17" ht="21">
      <c r="A20" s="11">
        <v>13</v>
      </c>
      <c r="B20" s="91" t="s">
        <v>62</v>
      </c>
      <c r="C20" s="41"/>
      <c r="D20" s="43">
        <v>0</v>
      </c>
      <c r="E20" s="14">
        <v>0</v>
      </c>
      <c r="F20" s="41"/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91" t="s">
        <v>21</v>
      </c>
      <c r="C21" s="41">
        <v>100</v>
      </c>
      <c r="D21" s="96">
        <v>6822.51349566</v>
      </c>
      <c r="E21" s="23">
        <f t="shared" si="0"/>
        <v>2.0371288086076023</v>
      </c>
      <c r="F21" s="41">
        <v>98</v>
      </c>
      <c r="G21" s="43">
        <v>6842.47432607</v>
      </c>
      <c r="H21" s="14">
        <v>2.023668419447982</v>
      </c>
      <c r="I21" s="39">
        <f t="shared" si="1"/>
        <v>-19.96083040999929</v>
      </c>
      <c r="J21" s="46">
        <f t="shared" si="2"/>
        <v>-0.2917194783464225</v>
      </c>
      <c r="K21" s="17"/>
      <c r="L21" s="54">
        <v>6537.463016510001</v>
      </c>
      <c r="M21" s="14">
        <v>2.0295666181605796</v>
      </c>
      <c r="N21" s="39">
        <f t="shared" si="3"/>
        <v>285.0504791499998</v>
      </c>
      <c r="O21" s="86">
        <f t="shared" si="4"/>
        <v>4.360261441328548</v>
      </c>
      <c r="Q21" s="85"/>
    </row>
    <row r="22" spans="1:17" ht="21">
      <c r="A22" s="11">
        <v>15</v>
      </c>
      <c r="B22" s="91" t="s">
        <v>22</v>
      </c>
      <c r="C22" s="41">
        <v>2</v>
      </c>
      <c r="D22" s="96">
        <v>2403.41379011</v>
      </c>
      <c r="E22" s="23">
        <f t="shared" si="0"/>
        <v>0.7176333874535235</v>
      </c>
      <c r="F22" s="41">
        <v>2</v>
      </c>
      <c r="G22" s="43">
        <v>2418.40037453</v>
      </c>
      <c r="H22" s="14">
        <v>0.7152442567261253</v>
      </c>
      <c r="I22" s="39">
        <f t="shared" si="1"/>
        <v>-14.986584420000327</v>
      </c>
      <c r="J22" s="46">
        <f t="shared" si="2"/>
        <v>-0.619689964401071</v>
      </c>
      <c r="K22" s="17"/>
      <c r="L22" s="54">
        <v>2467.7160350500003</v>
      </c>
      <c r="M22" s="14">
        <v>0.7661066800972551</v>
      </c>
      <c r="N22" s="39">
        <f t="shared" si="3"/>
        <v>-64.30224494000049</v>
      </c>
      <c r="O22" s="86">
        <f t="shared" si="4"/>
        <v>-2.6057392352559567</v>
      </c>
      <c r="Q22" s="85"/>
    </row>
    <row r="23" spans="1:17" ht="21">
      <c r="A23" s="11">
        <v>16</v>
      </c>
      <c r="B23" s="91" t="s">
        <v>33</v>
      </c>
      <c r="C23" s="41">
        <v>8</v>
      </c>
      <c r="D23" s="96">
        <v>81.61414886</v>
      </c>
      <c r="E23" s="23">
        <f t="shared" si="0"/>
        <v>0.02436910296160751</v>
      </c>
      <c r="F23" s="41">
        <v>8</v>
      </c>
      <c r="G23" s="43">
        <v>81.19244785</v>
      </c>
      <c r="H23" s="14">
        <v>0.024012745212022193</v>
      </c>
      <c r="I23" s="39">
        <f t="shared" si="1"/>
        <v>0.4217010100000067</v>
      </c>
      <c r="J23" s="46">
        <f t="shared" si="2"/>
        <v>0.5193845254907002</v>
      </c>
      <c r="K23" s="17"/>
      <c r="L23" s="54">
        <v>79.82062312000001</v>
      </c>
      <c r="M23" s="14">
        <v>0.024780449497917363</v>
      </c>
      <c r="N23" s="39">
        <f t="shared" si="3"/>
        <v>1.7935257399999927</v>
      </c>
      <c r="O23" s="86">
        <f t="shared" si="4"/>
        <v>2.246945300469101</v>
      </c>
      <c r="Q23" s="85"/>
    </row>
    <row r="24" spans="1:17" ht="21">
      <c r="A24" s="11">
        <v>17</v>
      </c>
      <c r="B24" s="91" t="s">
        <v>32</v>
      </c>
      <c r="C24" s="41">
        <v>121</v>
      </c>
      <c r="D24" s="96">
        <v>11001.84217751</v>
      </c>
      <c r="E24" s="23">
        <f t="shared" si="0"/>
        <v>3.285031192949175</v>
      </c>
      <c r="F24" s="41">
        <v>100</v>
      </c>
      <c r="G24" s="43">
        <v>10018.20938162</v>
      </c>
      <c r="H24" s="14">
        <v>2.9628951427350207</v>
      </c>
      <c r="I24" s="39">
        <f t="shared" si="1"/>
        <v>983.6327958900001</v>
      </c>
      <c r="J24" s="46">
        <f t="shared" si="2"/>
        <v>9.818449170114484</v>
      </c>
      <c r="K24" s="17"/>
      <c r="L24" s="54">
        <v>9142.74108902</v>
      </c>
      <c r="M24" s="14">
        <v>2.8383796689783862</v>
      </c>
      <c r="N24" s="39">
        <f t="shared" si="3"/>
        <v>1859.1010884899988</v>
      </c>
      <c r="O24" s="86">
        <f t="shared" si="4"/>
        <v>20.33417626495725</v>
      </c>
      <c r="Q24" s="85"/>
    </row>
    <row r="25" spans="1:17" ht="21">
      <c r="A25" s="11">
        <v>18</v>
      </c>
      <c r="B25" s="91" t="s">
        <v>23</v>
      </c>
      <c r="C25" s="41">
        <v>22</v>
      </c>
      <c r="D25" s="96">
        <v>534.24251991</v>
      </c>
      <c r="E25" s="23">
        <f t="shared" si="0"/>
        <v>0.15951904364631808</v>
      </c>
      <c r="F25" s="41">
        <v>22</v>
      </c>
      <c r="G25" s="43">
        <v>530.09600199</v>
      </c>
      <c r="H25" s="14">
        <v>0.15677640680588842</v>
      </c>
      <c r="I25" s="39">
        <f t="shared" si="1"/>
        <v>4.146517920000065</v>
      </c>
      <c r="J25" s="46">
        <f t="shared" si="2"/>
        <v>0.7822201835957795</v>
      </c>
      <c r="K25" s="17"/>
      <c r="L25" s="54">
        <v>532.99660242</v>
      </c>
      <c r="M25" s="14">
        <v>0.16546971036512687</v>
      </c>
      <c r="N25" s="39">
        <f t="shared" si="3"/>
        <v>1.2459174900000107</v>
      </c>
      <c r="O25" s="86">
        <f t="shared" si="4"/>
        <v>0.23375711671389432</v>
      </c>
      <c r="Q25" s="85"/>
    </row>
    <row r="26" spans="1:17" ht="21">
      <c r="A26" s="11">
        <v>19</v>
      </c>
      <c r="B26" s="91" t="s">
        <v>26</v>
      </c>
      <c r="C26" s="41">
        <v>237</v>
      </c>
      <c r="D26" s="96">
        <v>968.84937504</v>
      </c>
      <c r="E26" s="23">
        <f t="shared" si="0"/>
        <v>0.28928795441019867</v>
      </c>
      <c r="F26" s="41">
        <v>221</v>
      </c>
      <c r="G26" s="43">
        <v>876.67153717</v>
      </c>
      <c r="H26" s="14">
        <v>0.2592764575294801</v>
      </c>
      <c r="I26" s="39">
        <f t="shared" si="1"/>
        <v>92.17783787000008</v>
      </c>
      <c r="J26" s="46">
        <f t="shared" si="2"/>
        <v>10.514523850923814</v>
      </c>
      <c r="K26" s="17"/>
      <c r="L26" s="54">
        <v>730.88616629</v>
      </c>
      <c r="M26" s="14">
        <v>0.2269048652407435</v>
      </c>
      <c r="N26" s="39">
        <f t="shared" si="3"/>
        <v>237.96320875000004</v>
      </c>
      <c r="O26" s="86">
        <f t="shared" si="4"/>
        <v>32.558176597856324</v>
      </c>
      <c r="Q26" s="85"/>
    </row>
    <row r="27" spans="1:17" ht="21">
      <c r="A27" s="11">
        <v>20</v>
      </c>
      <c r="B27" s="91" t="s">
        <v>24</v>
      </c>
      <c r="C27" s="41">
        <v>8</v>
      </c>
      <c r="D27" s="96">
        <v>631.27150433</v>
      </c>
      <c r="E27" s="23">
        <f t="shared" si="0"/>
        <v>0.18849084993994544</v>
      </c>
      <c r="F27" s="41">
        <v>7</v>
      </c>
      <c r="G27" s="43">
        <v>525.42880205</v>
      </c>
      <c r="H27" s="14">
        <v>0.1553960778962362</v>
      </c>
      <c r="I27" s="39">
        <f t="shared" si="1"/>
        <v>105.84270228000003</v>
      </c>
      <c r="J27" s="46">
        <f t="shared" si="2"/>
        <v>20.14406173910657</v>
      </c>
      <c r="K27" s="17"/>
      <c r="L27" s="54">
        <v>492.84410291</v>
      </c>
      <c r="M27" s="14">
        <v>0.1530042979512591</v>
      </c>
      <c r="N27" s="39">
        <f t="shared" si="3"/>
        <v>138.42740141999997</v>
      </c>
      <c r="O27" s="86">
        <f t="shared" si="4"/>
        <v>28.08746226294579</v>
      </c>
      <c r="Q27" s="85"/>
    </row>
    <row r="28" spans="1:17" ht="21">
      <c r="A28" s="11">
        <v>21</v>
      </c>
      <c r="B28" s="91" t="s">
        <v>25</v>
      </c>
      <c r="C28" s="41">
        <v>47</v>
      </c>
      <c r="D28" s="96">
        <v>1362.6712511</v>
      </c>
      <c r="E28" s="23">
        <f t="shared" si="0"/>
        <v>0.40687891112901836</v>
      </c>
      <c r="F28" s="41">
        <v>44</v>
      </c>
      <c r="G28" s="43">
        <v>1117.77525213</v>
      </c>
      <c r="H28" s="14">
        <v>0.3305831151105214</v>
      </c>
      <c r="I28" s="39">
        <f t="shared" si="1"/>
        <v>244.89599897000016</v>
      </c>
      <c r="J28" s="46">
        <f t="shared" si="2"/>
        <v>21.909234302990114</v>
      </c>
      <c r="K28" s="17"/>
      <c r="L28" s="54">
        <v>1018.03760281</v>
      </c>
      <c r="M28" s="14">
        <v>0.3160515217412908</v>
      </c>
      <c r="N28" s="39">
        <f t="shared" si="3"/>
        <v>344.6336482900001</v>
      </c>
      <c r="O28" s="86">
        <f t="shared" si="4"/>
        <v>33.85274250565383</v>
      </c>
      <c r="Q28" s="85"/>
    </row>
    <row r="29" spans="1:17" ht="21">
      <c r="A29" s="11">
        <v>22</v>
      </c>
      <c r="B29" s="91" t="s">
        <v>34</v>
      </c>
      <c r="C29" s="41">
        <v>11</v>
      </c>
      <c r="D29" s="96">
        <v>490.65585449</v>
      </c>
      <c r="E29" s="23">
        <f t="shared" si="0"/>
        <v>0.14650453633098542</v>
      </c>
      <c r="F29" s="41">
        <v>12</v>
      </c>
      <c r="G29" s="43">
        <v>501.74839135</v>
      </c>
      <c r="H29" s="14">
        <v>0.1483925734606307</v>
      </c>
      <c r="I29" s="39">
        <f t="shared" si="1"/>
        <v>-11.092536859999996</v>
      </c>
      <c r="J29" s="46">
        <f t="shared" si="2"/>
        <v>-2.2107767660509103</v>
      </c>
      <c r="K29" s="17"/>
      <c r="L29" s="54">
        <v>403.61814362</v>
      </c>
      <c r="M29" s="14">
        <v>0.12530394569060296</v>
      </c>
      <c r="N29" s="39">
        <f t="shared" si="3"/>
        <v>87.03771087000001</v>
      </c>
      <c r="O29" s="86">
        <f t="shared" si="4"/>
        <v>21.564370245938353</v>
      </c>
      <c r="Q29" s="85"/>
    </row>
    <row r="30" spans="1:17" ht="21">
      <c r="A30" s="11">
        <v>23</v>
      </c>
      <c r="B30" s="91" t="s">
        <v>61</v>
      </c>
      <c r="C30" s="41">
        <v>8</v>
      </c>
      <c r="D30" s="96">
        <v>538.22365117</v>
      </c>
      <c r="E30" s="23">
        <f t="shared" si="0"/>
        <v>0.16070776642213278</v>
      </c>
      <c r="F30" s="41">
        <v>8</v>
      </c>
      <c r="G30" s="43">
        <v>532.96689416</v>
      </c>
      <c r="H30" s="14">
        <v>0.15762547595006252</v>
      </c>
      <c r="I30" s="39">
        <f t="shared" si="1"/>
        <v>5.256757010000001</v>
      </c>
      <c r="J30" s="46">
        <f t="shared" si="2"/>
        <v>0.9863196133945777</v>
      </c>
      <c r="K30" s="17"/>
      <c r="L30" s="54">
        <v>512.93088068</v>
      </c>
      <c r="M30" s="14">
        <v>0.1592402725985261</v>
      </c>
      <c r="N30" s="39">
        <f t="shared" si="3"/>
        <v>25.292770490000066</v>
      </c>
      <c r="O30" s="84">
        <f t="shared" si="4"/>
        <v>4.931029002673629</v>
      </c>
      <c r="Q30" s="85"/>
    </row>
    <row r="31" spans="1:17" ht="21.75" thickBot="1">
      <c r="A31" s="93">
        <v>24</v>
      </c>
      <c r="B31" s="89" t="s">
        <v>87</v>
      </c>
      <c r="C31" s="64">
        <v>88</v>
      </c>
      <c r="D31" s="97">
        <v>4704.85181051</v>
      </c>
      <c r="E31" s="23">
        <f t="shared" si="0"/>
        <v>1.4048179119786963</v>
      </c>
      <c r="F31" s="67">
        <v>77</v>
      </c>
      <c r="G31" s="68">
        <v>3814.43932063</v>
      </c>
      <c r="H31" s="66">
        <v>1.1281241292567732</v>
      </c>
      <c r="I31" s="39">
        <f t="shared" si="1"/>
        <v>890.4124898800001</v>
      </c>
      <c r="J31" s="46">
        <f t="shared" si="2"/>
        <v>23.343207612827825</v>
      </c>
      <c r="K31" s="17"/>
      <c r="L31" s="69">
        <v>1847.35163005</v>
      </c>
      <c r="M31" s="70">
        <v>0.573513485412507</v>
      </c>
      <c r="N31" s="39">
        <f t="shared" si="3"/>
        <v>2857.50018046</v>
      </c>
      <c r="O31" s="84">
        <f>IF(AND(L31=0,N31=0),"0.00",IF(L31=0,"new",(N31*100)/L31))</f>
        <v>154.6809028653987</v>
      </c>
      <c r="Q31" s="85"/>
    </row>
    <row r="32" spans="1:17" ht="22.5" customHeight="1" thickBot="1">
      <c r="A32" s="139" t="s">
        <v>27</v>
      </c>
      <c r="B32" s="140"/>
      <c r="C32" s="47">
        <f>SUM(C8:C31)</f>
        <v>2170</v>
      </c>
      <c r="D32" s="80">
        <f>SUM(D8:D31)</f>
        <v>334908.30166616983</v>
      </c>
      <c r="E32" s="47">
        <f>SUM(E8:E31)</f>
        <v>100.00000000000006</v>
      </c>
      <c r="F32" s="77">
        <v>2091</v>
      </c>
      <c r="G32" s="48">
        <v>338122.30602168</v>
      </c>
      <c r="H32" s="48">
        <v>100.00000000000001</v>
      </c>
      <c r="I32" s="82">
        <f>SUM(I8:I31)</f>
        <v>-3214.004355509993</v>
      </c>
      <c r="J32" s="88">
        <f>IF(G32&lt;&gt;0,(D32-G32)/G32*100,0)</f>
        <v>-0.9505449058732299</v>
      </c>
      <c r="K32" s="17"/>
      <c r="L32" s="55">
        <v>322111.28021188</v>
      </c>
      <c r="M32" s="56">
        <v>100</v>
      </c>
      <c r="N32" s="82">
        <f t="shared" si="3"/>
        <v>12797.021454289847</v>
      </c>
      <c r="O32" s="87">
        <f t="shared" si="4"/>
        <v>3.9728572826981274</v>
      </c>
      <c r="Q32" s="85"/>
    </row>
    <row r="33" spans="1:15" ht="22.5" customHeight="1">
      <c r="A33" s="16"/>
      <c r="B33" s="16"/>
      <c r="C33" s="49"/>
      <c r="D33" s="49"/>
      <c r="E33" s="49"/>
      <c r="F33" s="49"/>
      <c r="G33" s="71"/>
      <c r="H33" s="71"/>
      <c r="I33" s="72"/>
      <c r="J33" s="72"/>
      <c r="K33" s="17"/>
      <c r="L33" s="71"/>
      <c r="M33" s="71"/>
      <c r="N33" s="73"/>
      <c r="O33" s="73"/>
    </row>
    <row r="34" spans="2:14" ht="21">
      <c r="B34" s="81" t="s">
        <v>106</v>
      </c>
      <c r="N34" s="2" t="s">
        <v>28</v>
      </c>
    </row>
    <row r="35" spans="2:14" ht="21">
      <c r="B35" s="81"/>
      <c r="N35" s="2" t="s">
        <v>29</v>
      </c>
    </row>
    <row r="36" spans="2:8" ht="21">
      <c r="B36" s="50"/>
      <c r="H36" s="2"/>
    </row>
    <row r="37" spans="2:8" ht="21">
      <c r="B37" s="50"/>
      <c r="H37" s="2"/>
    </row>
    <row r="38" spans="2:4" ht="21">
      <c r="B38" s="50"/>
      <c r="D38" s="50"/>
    </row>
    <row r="39" spans="2:6" ht="21">
      <c r="B39" s="21"/>
      <c r="D39" s="50"/>
      <c r="F39" s="18"/>
    </row>
    <row r="40" spans="2:4" ht="21">
      <c r="B40" s="50"/>
      <c r="D40" s="50"/>
    </row>
    <row r="41" spans="2:4" ht="21">
      <c r="B41" s="50"/>
      <c r="D41" s="50"/>
    </row>
    <row r="42" spans="2:4" ht="21">
      <c r="B42" s="50"/>
      <c r="D42" s="50"/>
    </row>
    <row r="43" ht="21">
      <c r="C43" s="50"/>
    </row>
    <row r="59" ht="0.75" customHeight="1">
      <c r="A59" s="1">
        <v>100</v>
      </c>
    </row>
  </sheetData>
  <sheetProtection/>
  <mergeCells count="12">
    <mergeCell ref="N5:O5"/>
    <mergeCell ref="A32:B32"/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</mergeCells>
  <conditionalFormatting sqref="J8:J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5" zoomScaleNormal="85" zoomScalePageLayoutView="0" workbookViewId="0" topLeftCell="A1">
      <selection activeCell="B39" sqref="B39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.2851562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108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52"/>
      <c r="C5" s="141" t="s">
        <v>109</v>
      </c>
      <c r="D5" s="150"/>
      <c r="E5" s="142"/>
      <c r="F5" s="141" t="s">
        <v>105</v>
      </c>
      <c r="G5" s="150"/>
      <c r="H5" s="142"/>
      <c r="I5" s="139" t="s">
        <v>1</v>
      </c>
      <c r="J5" s="140"/>
      <c r="L5" s="141" t="s">
        <v>85</v>
      </c>
      <c r="M5" s="142"/>
      <c r="N5" s="139" t="s">
        <v>1</v>
      </c>
      <c r="O5" s="140"/>
    </row>
    <row r="6" spans="1:15" ht="21.75" customHeight="1">
      <c r="A6" s="145"/>
      <c r="B6" s="152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53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91" t="s">
        <v>10</v>
      </c>
      <c r="C8" s="35">
        <v>540</v>
      </c>
      <c r="D8" s="94">
        <v>64163.44842134001</v>
      </c>
      <c r="E8" s="23">
        <f aca="true" t="shared" si="0" ref="E8:E31">(D8*$A$59)/$D$32</f>
        <v>18.689265891820003</v>
      </c>
      <c r="F8" s="37">
        <v>529</v>
      </c>
      <c r="G8" s="38">
        <v>62237.13635715</v>
      </c>
      <c r="H8" s="13">
        <v>18.583336408061566</v>
      </c>
      <c r="I8" s="39">
        <f aca="true" t="shared" si="1" ref="I8:I31">(D8-G8)</f>
        <v>1926.3120641900096</v>
      </c>
      <c r="J8" s="46">
        <f aca="true" t="shared" si="2" ref="J8:J31">IF(G8&lt;&gt;0,(D8-G8)/G8*100,0)</f>
        <v>3.095116801544017</v>
      </c>
      <c r="K8" s="17"/>
      <c r="L8" s="53">
        <v>61385.712333129995</v>
      </c>
      <c r="M8" s="13">
        <v>19.05729979178357</v>
      </c>
      <c r="N8" s="39">
        <f>D8-L8</f>
        <v>2777.736088210011</v>
      </c>
      <c r="O8" s="46">
        <f>IF(AND(L8=0,N8=0),"0.00",IF(L8=0,"new",(N8*100)/L8))</f>
        <v>4.525053115186971</v>
      </c>
      <c r="Q8" s="85"/>
    </row>
    <row r="9" spans="1:17" ht="21">
      <c r="A9" s="11">
        <v>2</v>
      </c>
      <c r="B9" s="91" t="s">
        <v>11</v>
      </c>
      <c r="C9" s="41">
        <v>339</v>
      </c>
      <c r="D9" s="95">
        <v>35019.86926989</v>
      </c>
      <c r="E9" s="23">
        <f t="shared" si="0"/>
        <v>10.200443778892549</v>
      </c>
      <c r="F9" s="41">
        <v>333</v>
      </c>
      <c r="G9" s="43">
        <v>34475.96931996</v>
      </c>
      <c r="H9" s="14">
        <v>10.294151906191022</v>
      </c>
      <c r="I9" s="39">
        <f t="shared" si="1"/>
        <v>543.8999499299971</v>
      </c>
      <c r="J9" s="46">
        <f t="shared" si="2"/>
        <v>1.57762047205183</v>
      </c>
      <c r="K9" s="17"/>
      <c r="L9" s="54">
        <v>33155.36159595</v>
      </c>
      <c r="M9" s="14">
        <v>10.293138934513843</v>
      </c>
      <c r="N9" s="39">
        <f>D9-L9</f>
        <v>1864.5076739399956</v>
      </c>
      <c r="O9" s="46">
        <f>IF(AND(L9=0,N9=0),"0.00",IF(L9=0,"new",(N9*100)/L9))</f>
        <v>5.623548000054837</v>
      </c>
      <c r="Q9" s="85"/>
    </row>
    <row r="10" spans="1:17" ht="21">
      <c r="A10" s="11">
        <v>3</v>
      </c>
      <c r="B10" s="91" t="s">
        <v>12</v>
      </c>
      <c r="C10" s="41">
        <v>119</v>
      </c>
      <c r="D10" s="96">
        <v>25552.85884025</v>
      </c>
      <c r="E10" s="23">
        <f t="shared" si="0"/>
        <v>7.442931839098962</v>
      </c>
      <c r="F10" s="41">
        <v>120</v>
      </c>
      <c r="G10" s="43">
        <v>25396.93838233</v>
      </c>
      <c r="H10" s="14">
        <v>7.583251372384666</v>
      </c>
      <c r="I10" s="39">
        <f t="shared" si="1"/>
        <v>155.92045791999772</v>
      </c>
      <c r="J10" s="46">
        <f t="shared" si="2"/>
        <v>0.6139340717874869</v>
      </c>
      <c r="K10" s="17"/>
      <c r="L10" s="54">
        <v>23431.16428703</v>
      </c>
      <c r="M10" s="14">
        <v>7.27424518371953</v>
      </c>
      <c r="N10" s="39">
        <f>D10-L10</f>
        <v>2121.6945532200007</v>
      </c>
      <c r="O10" s="46">
        <f>IF(AND(L10=0,N10=0),"0.00",IF(L10=0,"new",(N10*100)/L10))</f>
        <v>9.055011211689706</v>
      </c>
      <c r="Q10" s="85"/>
    </row>
    <row r="11" spans="1:17" ht="21">
      <c r="A11" s="11">
        <v>4</v>
      </c>
      <c r="B11" s="91" t="s">
        <v>13</v>
      </c>
      <c r="C11" s="41">
        <v>44</v>
      </c>
      <c r="D11" s="96">
        <v>24971.518433519996</v>
      </c>
      <c r="E11" s="23">
        <f t="shared" si="0"/>
        <v>7.273601391587941</v>
      </c>
      <c r="F11" s="41">
        <v>14</v>
      </c>
      <c r="G11" s="43">
        <v>23468.18845214</v>
      </c>
      <c r="H11" s="14">
        <v>7.0073474844862575</v>
      </c>
      <c r="I11" s="39">
        <f t="shared" si="1"/>
        <v>1503.3299813799968</v>
      </c>
      <c r="J11" s="46">
        <f t="shared" si="2"/>
        <v>6.405820306266172</v>
      </c>
      <c r="K11" s="17"/>
      <c r="L11" s="54">
        <v>21756.26484133</v>
      </c>
      <c r="M11" s="14">
        <v>6.754269775035215</v>
      </c>
      <c r="N11" s="39">
        <f aca="true" t="shared" si="3" ref="N11:N32">D11-L11</f>
        <v>3215.2535921899944</v>
      </c>
      <c r="O11" s="46">
        <f aca="true" t="shared" si="4" ref="O11:O32">IF(AND(L11=0,N11=0),"0.00",IF(L11=0,"new",(N11*100)/L11))</f>
        <v>14.778518351560203</v>
      </c>
      <c r="Q11" s="85"/>
    </row>
    <row r="12" spans="1:17" ht="21">
      <c r="A12" s="11">
        <v>5</v>
      </c>
      <c r="B12" s="91" t="s">
        <v>14</v>
      </c>
      <c r="C12" s="41">
        <v>22</v>
      </c>
      <c r="D12" s="96">
        <v>40993.60784071</v>
      </c>
      <c r="E12" s="23">
        <f t="shared" si="0"/>
        <v>11.940449830081407</v>
      </c>
      <c r="F12" s="41">
        <v>22</v>
      </c>
      <c r="G12" s="43">
        <v>39664.41176403</v>
      </c>
      <c r="H12" s="14">
        <v>11.843364755874797</v>
      </c>
      <c r="I12" s="39">
        <f t="shared" si="1"/>
        <v>1329.1960766799966</v>
      </c>
      <c r="J12" s="46">
        <f t="shared" si="2"/>
        <v>3.3511049768936423</v>
      </c>
      <c r="K12" s="17"/>
      <c r="L12" s="54">
        <v>38204.88372497</v>
      </c>
      <c r="M12" s="14">
        <v>11.860771749390272</v>
      </c>
      <c r="N12" s="39">
        <f t="shared" si="3"/>
        <v>2788.7241157399985</v>
      </c>
      <c r="O12" s="46">
        <f t="shared" si="4"/>
        <v>7.299391710796755</v>
      </c>
      <c r="Q12" s="85"/>
    </row>
    <row r="13" spans="1:17" ht="21">
      <c r="A13" s="11">
        <v>6</v>
      </c>
      <c r="B13" s="91" t="s">
        <v>15</v>
      </c>
      <c r="C13" s="41">
        <v>45</v>
      </c>
      <c r="D13" s="96">
        <v>19018.41977843</v>
      </c>
      <c r="E13" s="23">
        <f t="shared" si="0"/>
        <v>5.539607250334623</v>
      </c>
      <c r="F13" s="41">
        <v>44</v>
      </c>
      <c r="G13" s="43">
        <v>18623.83739757</v>
      </c>
      <c r="H13" s="14">
        <v>5.560876605601101</v>
      </c>
      <c r="I13" s="39">
        <f t="shared" si="1"/>
        <v>394.58238085999983</v>
      </c>
      <c r="J13" s="46">
        <f t="shared" si="2"/>
        <v>2.118695371081172</v>
      </c>
      <c r="K13" s="17"/>
      <c r="L13" s="54">
        <v>22706.613493760007</v>
      </c>
      <c r="M13" s="14">
        <v>7.049307145910549</v>
      </c>
      <c r="N13" s="39">
        <f t="shared" si="3"/>
        <v>-3688.193715330006</v>
      </c>
      <c r="O13" s="46">
        <f t="shared" si="4"/>
        <v>-16.24281717017624</v>
      </c>
      <c r="Q13" s="85"/>
    </row>
    <row r="14" spans="1:17" ht="21">
      <c r="A14" s="11">
        <v>7</v>
      </c>
      <c r="B14" s="92" t="s">
        <v>38</v>
      </c>
      <c r="C14" s="41">
        <v>59</v>
      </c>
      <c r="D14" s="96">
        <v>35341.953669300005</v>
      </c>
      <c r="E14" s="23">
        <f t="shared" si="0"/>
        <v>10.294259200729801</v>
      </c>
      <c r="F14" s="41">
        <v>59</v>
      </c>
      <c r="G14" s="43">
        <v>34141.80269493</v>
      </c>
      <c r="H14" s="14">
        <v>10.194373362820336</v>
      </c>
      <c r="I14" s="39">
        <f t="shared" si="1"/>
        <v>1200.150974370008</v>
      </c>
      <c r="J14" s="46">
        <f t="shared" si="2"/>
        <v>3.5151950970305053</v>
      </c>
      <c r="K14" s="17"/>
      <c r="L14" s="54">
        <v>30815.523885900002</v>
      </c>
      <c r="M14" s="14">
        <v>9.566732299977204</v>
      </c>
      <c r="N14" s="39">
        <f t="shared" si="3"/>
        <v>4526.429783400003</v>
      </c>
      <c r="O14" s="46">
        <f t="shared" si="4"/>
        <v>14.688797114596914</v>
      </c>
      <c r="Q14" s="85"/>
    </row>
    <row r="15" spans="1:17" ht="21">
      <c r="A15" s="11">
        <v>8</v>
      </c>
      <c r="B15" s="92" t="s">
        <v>17</v>
      </c>
      <c r="C15" s="41">
        <v>98</v>
      </c>
      <c r="D15" s="96">
        <v>36763.472709090005</v>
      </c>
      <c r="E15" s="23">
        <f t="shared" si="0"/>
        <v>10.708313431893663</v>
      </c>
      <c r="F15" s="41">
        <v>97</v>
      </c>
      <c r="G15" s="43">
        <v>37021.99439182</v>
      </c>
      <c r="H15" s="14">
        <v>11.054367481377877</v>
      </c>
      <c r="I15" s="39">
        <f t="shared" si="1"/>
        <v>-258.5216827299955</v>
      </c>
      <c r="J15" s="46">
        <f t="shared" si="2"/>
        <v>-0.6982921557222099</v>
      </c>
      <c r="K15" s="17"/>
      <c r="L15" s="54">
        <v>38637.755176549996</v>
      </c>
      <c r="M15" s="14">
        <v>11.995157434764364</v>
      </c>
      <c r="N15" s="39">
        <f t="shared" si="3"/>
        <v>-1874.2824674599906</v>
      </c>
      <c r="O15" s="46">
        <f t="shared" si="4"/>
        <v>-4.850909321454392</v>
      </c>
      <c r="Q15" s="85"/>
    </row>
    <row r="16" spans="1:17" ht="21">
      <c r="A16" s="11">
        <v>9</v>
      </c>
      <c r="B16" s="91" t="s">
        <v>16</v>
      </c>
      <c r="C16" s="41">
        <v>27</v>
      </c>
      <c r="D16" s="96">
        <v>10343.61081695</v>
      </c>
      <c r="E16" s="23">
        <f t="shared" si="0"/>
        <v>3.012844502528171</v>
      </c>
      <c r="F16" s="41">
        <v>27</v>
      </c>
      <c r="G16" s="43">
        <v>10211.34699846</v>
      </c>
      <c r="H16" s="14">
        <v>3.048997874241551</v>
      </c>
      <c r="I16" s="39">
        <f t="shared" si="1"/>
        <v>132.26381849000063</v>
      </c>
      <c r="J16" s="46">
        <f t="shared" si="2"/>
        <v>1.2952631862373074</v>
      </c>
      <c r="K16" s="17"/>
      <c r="L16" s="54">
        <v>9690.25027168</v>
      </c>
      <c r="M16" s="14">
        <v>3.0083548347968128</v>
      </c>
      <c r="N16" s="39">
        <f>D16-L16</f>
        <v>653.3605452699994</v>
      </c>
      <c r="O16" s="46">
        <f>IF(AND(L16=0,N16=0),"0.00",IF(L16=0,"new",(N16*100)/L16))</f>
        <v>6.742452743242989</v>
      </c>
      <c r="Q16" s="85"/>
    </row>
    <row r="17" spans="1:17" ht="21">
      <c r="A17" s="11">
        <v>10</v>
      </c>
      <c r="B17" s="91" t="s">
        <v>18</v>
      </c>
      <c r="C17" s="41">
        <v>171</v>
      </c>
      <c r="D17" s="96">
        <v>9113.01693894</v>
      </c>
      <c r="E17" s="23">
        <f t="shared" si="0"/>
        <v>2.6544021688189736</v>
      </c>
      <c r="F17" s="41">
        <v>168</v>
      </c>
      <c r="G17" s="43">
        <v>8864.09622533</v>
      </c>
      <c r="H17" s="14">
        <v>2.6467233512072093</v>
      </c>
      <c r="I17" s="39">
        <f t="shared" si="1"/>
        <v>248.92071360999944</v>
      </c>
      <c r="J17" s="46">
        <f t="shared" si="2"/>
        <v>2.8081905620415624</v>
      </c>
      <c r="K17" s="17"/>
      <c r="L17" s="54">
        <v>8461.57151931</v>
      </c>
      <c r="M17" s="14">
        <v>2.626909406508243</v>
      </c>
      <c r="N17" s="39">
        <f>D17-L17</f>
        <v>651.4454196299994</v>
      </c>
      <c r="O17" s="46">
        <f>IF(AND(L17=0,N17=0),"0.00",IF(L17=0,"new",(N17*100)/L17))</f>
        <v>7.698870335650387</v>
      </c>
      <c r="Q17" s="85"/>
    </row>
    <row r="18" spans="1:17" ht="21">
      <c r="A18" s="11">
        <v>11</v>
      </c>
      <c r="B18" s="91" t="s">
        <v>20</v>
      </c>
      <c r="C18" s="41">
        <v>105</v>
      </c>
      <c r="D18" s="96">
        <v>11629.05176472</v>
      </c>
      <c r="E18" s="23">
        <f t="shared" si="0"/>
        <v>3.387262465592583</v>
      </c>
      <c r="F18" s="41">
        <v>104</v>
      </c>
      <c r="G18" s="43">
        <v>11092.41837259</v>
      </c>
      <c r="H18" s="14">
        <v>3.3120762660719913</v>
      </c>
      <c r="I18" s="39">
        <f t="shared" si="1"/>
        <v>536.6333921299993</v>
      </c>
      <c r="J18" s="46">
        <f t="shared" si="2"/>
        <v>4.837839451278281</v>
      </c>
      <c r="K18" s="17"/>
      <c r="L18" s="54">
        <v>9948.005106009996</v>
      </c>
      <c r="M18" s="14">
        <v>3.0883752656741317</v>
      </c>
      <c r="N18" s="39">
        <f>D18-L18</f>
        <v>1681.0466587100036</v>
      </c>
      <c r="O18" s="46">
        <f>IF(AND(L18=0,N18=0),"0.00",IF(L18=0,"new",(N18*100)/L18))</f>
        <v>16.898329271005448</v>
      </c>
      <c r="Q18" s="85"/>
    </row>
    <row r="19" spans="1:17" ht="21">
      <c r="A19" s="11">
        <v>12</v>
      </c>
      <c r="B19" s="91" t="s">
        <v>19</v>
      </c>
      <c r="C19" s="41">
        <v>1</v>
      </c>
      <c r="D19" s="96">
        <v>174.42203661000002</v>
      </c>
      <c r="E19" s="23">
        <f t="shared" si="0"/>
        <v>0.050804934893631366</v>
      </c>
      <c r="F19" s="41">
        <v>1</v>
      </c>
      <c r="G19" s="43">
        <v>170.01173117</v>
      </c>
      <c r="H19" s="14">
        <v>0.05076366585247099</v>
      </c>
      <c r="I19" s="39">
        <f t="shared" si="1"/>
        <v>4.41030544000003</v>
      </c>
      <c r="J19" s="46">
        <f t="shared" si="2"/>
        <v>2.5941183056303507</v>
      </c>
      <c r="K19" s="17"/>
      <c r="L19" s="54">
        <v>151.76808378</v>
      </c>
      <c r="M19" s="14">
        <v>0.04711666219207512</v>
      </c>
      <c r="N19" s="39">
        <f>D19-L19</f>
        <v>22.65395283000001</v>
      </c>
      <c r="O19" s="46">
        <f>IF(AND(L19=0,N19=0),"0.00",IF(L19=0,"new",(N19*100)/L19))</f>
        <v>14.926690952254972</v>
      </c>
      <c r="Q19" s="85"/>
    </row>
    <row r="20" spans="1:17" ht="21">
      <c r="A20" s="11">
        <v>13</v>
      </c>
      <c r="B20" s="91" t="s">
        <v>62</v>
      </c>
      <c r="C20" s="41">
        <v>0</v>
      </c>
      <c r="D20" s="43">
        <v>0</v>
      </c>
      <c r="E20" s="14">
        <v>0</v>
      </c>
      <c r="F20" s="41"/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91" t="s">
        <v>21</v>
      </c>
      <c r="C21" s="41">
        <v>101</v>
      </c>
      <c r="D21" s="96">
        <v>6049.91360532</v>
      </c>
      <c r="E21" s="23">
        <f t="shared" si="0"/>
        <v>1.7621940025710903</v>
      </c>
      <c r="F21" s="41">
        <v>100</v>
      </c>
      <c r="G21" s="43">
        <v>6822.51349566</v>
      </c>
      <c r="H21" s="14">
        <v>2.0371288086076023</v>
      </c>
      <c r="I21" s="39">
        <f t="shared" si="1"/>
        <v>-772.5998903400005</v>
      </c>
      <c r="J21" s="46">
        <f t="shared" si="2"/>
        <v>-11.324270605422381</v>
      </c>
      <c r="K21" s="17"/>
      <c r="L21" s="54">
        <v>6537.463016510001</v>
      </c>
      <c r="M21" s="14">
        <v>2.0295666181605796</v>
      </c>
      <c r="N21" s="39">
        <f t="shared" si="3"/>
        <v>-487.5494111900007</v>
      </c>
      <c r="O21" s="86">
        <f t="shared" si="4"/>
        <v>-7.457776968813769</v>
      </c>
      <c r="Q21" s="85"/>
    </row>
    <row r="22" spans="1:17" ht="21">
      <c r="A22" s="11">
        <v>15</v>
      </c>
      <c r="B22" s="91" t="s">
        <v>22</v>
      </c>
      <c r="C22" s="41">
        <v>2</v>
      </c>
      <c r="D22" s="96">
        <v>2413.1127694899997</v>
      </c>
      <c r="E22" s="23">
        <f t="shared" si="0"/>
        <v>0.7028815826698188</v>
      </c>
      <c r="F22" s="41">
        <v>2</v>
      </c>
      <c r="G22" s="43">
        <v>2403.41379011</v>
      </c>
      <c r="H22" s="14">
        <v>0.7176333874535235</v>
      </c>
      <c r="I22" s="39">
        <f t="shared" si="1"/>
        <v>9.698979379999855</v>
      </c>
      <c r="J22" s="46">
        <f t="shared" si="2"/>
        <v>0.40355012607113117</v>
      </c>
      <c r="K22" s="17"/>
      <c r="L22" s="54">
        <v>2467.7160350500003</v>
      </c>
      <c r="M22" s="14">
        <v>0.7661066800972551</v>
      </c>
      <c r="N22" s="39">
        <f t="shared" si="3"/>
        <v>-54.60326556000064</v>
      </c>
      <c r="O22" s="86">
        <f t="shared" si="4"/>
        <v>-2.2127045731537858</v>
      </c>
      <c r="Q22" s="85"/>
    </row>
    <row r="23" spans="1:17" ht="21">
      <c r="A23" s="11">
        <v>16</v>
      </c>
      <c r="B23" s="91" t="s">
        <v>33</v>
      </c>
      <c r="C23" s="41">
        <v>8</v>
      </c>
      <c r="D23" s="96">
        <v>91.83538474</v>
      </c>
      <c r="E23" s="23">
        <f t="shared" si="0"/>
        <v>0.026749433920895932</v>
      </c>
      <c r="F23" s="41">
        <v>8</v>
      </c>
      <c r="G23" s="43">
        <v>81.61414886</v>
      </c>
      <c r="H23" s="14">
        <v>0.02436910296160751</v>
      </c>
      <c r="I23" s="39">
        <f t="shared" si="1"/>
        <v>10.221235879999995</v>
      </c>
      <c r="J23" s="46">
        <f t="shared" si="2"/>
        <v>12.523852815684434</v>
      </c>
      <c r="K23" s="17"/>
      <c r="L23" s="54">
        <v>79.82062312000001</v>
      </c>
      <c r="M23" s="14">
        <v>0.024780449497917363</v>
      </c>
      <c r="N23" s="39">
        <f t="shared" si="3"/>
        <v>12.014761619999987</v>
      </c>
      <c r="O23" s="86">
        <f t="shared" si="4"/>
        <v>15.052202238433223</v>
      </c>
      <c r="Q23" s="85"/>
    </row>
    <row r="24" spans="1:17" ht="21">
      <c r="A24" s="11">
        <v>17</v>
      </c>
      <c r="B24" s="91" t="s">
        <v>32</v>
      </c>
      <c r="C24" s="41">
        <v>127</v>
      </c>
      <c r="D24" s="96">
        <v>11789.5918782</v>
      </c>
      <c r="E24" s="23">
        <f t="shared" si="0"/>
        <v>3.4340239308964464</v>
      </c>
      <c r="F24" s="41">
        <v>121</v>
      </c>
      <c r="G24" s="43">
        <v>11001.84217751</v>
      </c>
      <c r="H24" s="14">
        <v>3.285031192949175</v>
      </c>
      <c r="I24" s="39">
        <f t="shared" si="1"/>
        <v>787.7497006900012</v>
      </c>
      <c r="J24" s="46">
        <f t="shared" si="2"/>
        <v>7.160161798178868</v>
      </c>
      <c r="K24" s="17"/>
      <c r="L24" s="54">
        <v>9142.74108902</v>
      </c>
      <c r="M24" s="14">
        <v>2.8383796689783862</v>
      </c>
      <c r="N24" s="39">
        <f t="shared" si="3"/>
        <v>2646.85078918</v>
      </c>
      <c r="O24" s="86">
        <f t="shared" si="4"/>
        <v>28.950297984033938</v>
      </c>
      <c r="Q24" s="85"/>
    </row>
    <row r="25" spans="1:17" ht="21">
      <c r="A25" s="11">
        <v>18</v>
      </c>
      <c r="B25" s="91" t="s">
        <v>23</v>
      </c>
      <c r="C25" s="41">
        <v>22</v>
      </c>
      <c r="D25" s="96">
        <v>528.58724194</v>
      </c>
      <c r="E25" s="23">
        <f t="shared" si="0"/>
        <v>0.1539647222008542</v>
      </c>
      <c r="F25" s="41">
        <v>22</v>
      </c>
      <c r="G25" s="43">
        <v>534.24251991</v>
      </c>
      <c r="H25" s="14">
        <v>0.15951904364631808</v>
      </c>
      <c r="I25" s="39">
        <f t="shared" si="1"/>
        <v>-5.655277970000043</v>
      </c>
      <c r="J25" s="46">
        <f t="shared" si="2"/>
        <v>-1.0585600657455618</v>
      </c>
      <c r="K25" s="17"/>
      <c r="L25" s="54">
        <v>532.99660242</v>
      </c>
      <c r="M25" s="14">
        <v>0.16546971036512687</v>
      </c>
      <c r="N25" s="39">
        <f t="shared" si="3"/>
        <v>-4.409360480000032</v>
      </c>
      <c r="O25" s="86">
        <f t="shared" si="4"/>
        <v>-0.8272774085200391</v>
      </c>
      <c r="Q25" s="85"/>
    </row>
    <row r="26" spans="1:17" ht="21">
      <c r="A26" s="11">
        <v>19</v>
      </c>
      <c r="B26" s="91" t="s">
        <v>26</v>
      </c>
      <c r="C26" s="41">
        <v>249</v>
      </c>
      <c r="D26" s="96">
        <v>1048.84518294</v>
      </c>
      <c r="E26" s="23">
        <f t="shared" si="0"/>
        <v>0.30550331981223144</v>
      </c>
      <c r="F26" s="41">
        <v>237</v>
      </c>
      <c r="G26" s="43">
        <v>968.84937504</v>
      </c>
      <c r="H26" s="14">
        <v>0.28928795441019867</v>
      </c>
      <c r="I26" s="39">
        <f t="shared" si="1"/>
        <v>79.99580790000005</v>
      </c>
      <c r="J26" s="46">
        <f t="shared" si="2"/>
        <v>8.256784796573495</v>
      </c>
      <c r="K26" s="17"/>
      <c r="L26" s="54">
        <v>730.88616629</v>
      </c>
      <c r="M26" s="14">
        <v>0.2269048652407435</v>
      </c>
      <c r="N26" s="39">
        <f t="shared" si="3"/>
        <v>317.9590166500001</v>
      </c>
      <c r="O26" s="86">
        <f t="shared" si="4"/>
        <v>43.50321996980317</v>
      </c>
      <c r="Q26" s="85"/>
    </row>
    <row r="27" spans="1:17" ht="21">
      <c r="A27" s="11">
        <v>20</v>
      </c>
      <c r="B27" s="91" t="s">
        <v>24</v>
      </c>
      <c r="C27" s="41">
        <v>8</v>
      </c>
      <c r="D27" s="96">
        <v>634.9879267599999</v>
      </c>
      <c r="E27" s="23">
        <f t="shared" si="0"/>
        <v>0.18495667694453574</v>
      </c>
      <c r="F27" s="41">
        <v>8</v>
      </c>
      <c r="G27" s="43">
        <v>631.27150433</v>
      </c>
      <c r="H27" s="14">
        <v>0.18849084993994544</v>
      </c>
      <c r="I27" s="39">
        <f t="shared" si="1"/>
        <v>3.716422429999966</v>
      </c>
      <c r="J27" s="46">
        <f t="shared" si="2"/>
        <v>0.5887201314344754</v>
      </c>
      <c r="K27" s="17"/>
      <c r="L27" s="54">
        <v>492.84410291</v>
      </c>
      <c r="M27" s="14">
        <v>0.1530042979512591</v>
      </c>
      <c r="N27" s="39">
        <f t="shared" si="3"/>
        <v>142.14382384999993</v>
      </c>
      <c r="O27" s="86">
        <f t="shared" si="4"/>
        <v>28.84153893913129</v>
      </c>
      <c r="Q27" s="85"/>
    </row>
    <row r="28" spans="1:17" ht="21">
      <c r="A28" s="11">
        <v>21</v>
      </c>
      <c r="B28" s="91" t="s">
        <v>25</v>
      </c>
      <c r="C28" s="41">
        <v>47</v>
      </c>
      <c r="D28" s="96">
        <v>1380.7200338900002</v>
      </c>
      <c r="E28" s="23">
        <f t="shared" si="0"/>
        <v>0.4021704641883091</v>
      </c>
      <c r="F28" s="41">
        <v>47</v>
      </c>
      <c r="G28" s="43">
        <v>1362.6712511</v>
      </c>
      <c r="H28" s="14">
        <v>0.40687891112901836</v>
      </c>
      <c r="I28" s="39">
        <f t="shared" si="1"/>
        <v>18.048782790000132</v>
      </c>
      <c r="J28" s="46">
        <f t="shared" si="2"/>
        <v>1.3245148289017228</v>
      </c>
      <c r="K28" s="17"/>
      <c r="L28" s="54">
        <v>1018.03760281</v>
      </c>
      <c r="M28" s="14">
        <v>0.3160515217412908</v>
      </c>
      <c r="N28" s="39">
        <f t="shared" si="3"/>
        <v>362.68243108000024</v>
      </c>
      <c r="O28" s="86">
        <f t="shared" si="4"/>
        <v>35.62564192903285</v>
      </c>
      <c r="Q28" s="85"/>
    </row>
    <row r="29" spans="1:17" ht="21">
      <c r="A29" s="11">
        <v>22</v>
      </c>
      <c r="B29" s="91" t="s">
        <v>34</v>
      </c>
      <c r="C29" s="41">
        <v>11</v>
      </c>
      <c r="D29" s="96">
        <v>492.73904</v>
      </c>
      <c r="E29" s="23">
        <f t="shared" si="0"/>
        <v>0.1435230050817741</v>
      </c>
      <c r="F29" s="41">
        <v>11</v>
      </c>
      <c r="G29" s="43">
        <v>490.65585449</v>
      </c>
      <c r="H29" s="14">
        <v>0.14650453633098542</v>
      </c>
      <c r="I29" s="39">
        <f t="shared" si="1"/>
        <v>2.0831855099999643</v>
      </c>
      <c r="J29" s="46">
        <f t="shared" si="2"/>
        <v>0.42457161999325976</v>
      </c>
      <c r="K29" s="17"/>
      <c r="L29" s="54">
        <v>403.61814362</v>
      </c>
      <c r="M29" s="14">
        <v>0.12530394569060296</v>
      </c>
      <c r="N29" s="39">
        <f t="shared" si="3"/>
        <v>89.12089637999998</v>
      </c>
      <c r="O29" s="86">
        <f t="shared" si="4"/>
        <v>22.080498062026138</v>
      </c>
      <c r="Q29" s="85"/>
    </row>
    <row r="30" spans="1:17" ht="21">
      <c r="A30" s="11">
        <v>23</v>
      </c>
      <c r="B30" s="91" t="s">
        <v>61</v>
      </c>
      <c r="C30" s="41">
        <v>9</v>
      </c>
      <c r="D30" s="96">
        <v>547.6721294700001</v>
      </c>
      <c r="E30" s="23">
        <f t="shared" si="0"/>
        <v>0.15952368990504356</v>
      </c>
      <c r="F30" s="41">
        <v>8</v>
      </c>
      <c r="G30" s="43">
        <v>538.22365117</v>
      </c>
      <c r="H30" s="14">
        <v>0.16070776642213278</v>
      </c>
      <c r="I30" s="39">
        <f t="shared" si="1"/>
        <v>9.448478300000033</v>
      </c>
      <c r="J30" s="46">
        <f t="shared" si="2"/>
        <v>1.7554929590070532</v>
      </c>
      <c r="K30" s="17"/>
      <c r="L30" s="54">
        <v>512.93088068</v>
      </c>
      <c r="M30" s="14">
        <v>0.1592402725985261</v>
      </c>
      <c r="N30" s="39">
        <f t="shared" si="3"/>
        <v>34.7412487900001</v>
      </c>
      <c r="O30" s="84">
        <f t="shared" si="4"/>
        <v>6.773085828629214</v>
      </c>
      <c r="Q30" s="85"/>
    </row>
    <row r="31" spans="1:17" ht="21.75" thickBot="1">
      <c r="A31" s="93">
        <v>24</v>
      </c>
      <c r="B31" s="89" t="s">
        <v>87</v>
      </c>
      <c r="C31" s="64">
        <v>96</v>
      </c>
      <c r="D31" s="97">
        <v>5253.859003189999</v>
      </c>
      <c r="E31" s="23">
        <f t="shared" si="0"/>
        <v>1.5303224855366906</v>
      </c>
      <c r="F31" s="67">
        <v>88</v>
      </c>
      <c r="G31" s="68">
        <v>4704.85181051</v>
      </c>
      <c r="H31" s="66">
        <v>1.4048179119786963</v>
      </c>
      <c r="I31" s="39">
        <f t="shared" si="1"/>
        <v>549.0071926799992</v>
      </c>
      <c r="J31" s="46">
        <f t="shared" si="2"/>
        <v>11.668958232724604</v>
      </c>
      <c r="K31" s="17"/>
      <c r="L31" s="69">
        <v>1847.35163005</v>
      </c>
      <c r="M31" s="70">
        <v>0.573513485412507</v>
      </c>
      <c r="N31" s="39">
        <f t="shared" si="3"/>
        <v>3406.5073731399993</v>
      </c>
      <c r="O31" s="84">
        <f>IF(AND(L31=0,N31=0),"0.00",IF(L31=0,"new",(N31*100)/L31))</f>
        <v>184.39951104748798</v>
      </c>
      <c r="Q31" s="85"/>
    </row>
    <row r="32" spans="1:17" ht="22.5" customHeight="1" thickBot="1">
      <c r="A32" s="139" t="s">
        <v>27</v>
      </c>
      <c r="B32" s="140"/>
      <c r="C32" s="47">
        <f>SUM(C8:C31)</f>
        <v>2250</v>
      </c>
      <c r="D32" s="80">
        <f>SUM(D8:D31)</f>
        <v>343317.11471569</v>
      </c>
      <c r="E32" s="47">
        <f>SUM(E8:E31)</f>
        <v>100</v>
      </c>
      <c r="F32" s="77">
        <v>2170</v>
      </c>
      <c r="G32" s="48">
        <v>334908.30166616983</v>
      </c>
      <c r="H32" s="48">
        <v>100.00000000000006</v>
      </c>
      <c r="I32" s="82">
        <f>SUM(I8:I31)</f>
        <v>8408.813049520008</v>
      </c>
      <c r="J32" s="88">
        <f>IF(G32&lt;&gt;0,(D32-G32)/G32*100,0)</f>
        <v>2.5107807145079177</v>
      </c>
      <c r="K32" s="17"/>
      <c r="L32" s="55">
        <v>322111.28021188</v>
      </c>
      <c r="M32" s="56">
        <v>100</v>
      </c>
      <c r="N32" s="82">
        <f t="shared" si="3"/>
        <v>21205.834503810038</v>
      </c>
      <c r="O32" s="87">
        <f t="shared" si="4"/>
        <v>6.583387731674953</v>
      </c>
      <c r="Q32" s="85"/>
    </row>
    <row r="33" spans="1:15" ht="22.5" customHeight="1">
      <c r="A33" s="16"/>
      <c r="B33" s="16"/>
      <c r="C33" s="49"/>
      <c r="D33" s="49"/>
      <c r="E33" s="49"/>
      <c r="F33" s="49"/>
      <c r="G33" s="71"/>
      <c r="H33" s="71"/>
      <c r="I33" s="72"/>
      <c r="J33" s="72"/>
      <c r="K33" s="17"/>
      <c r="L33" s="71"/>
      <c r="M33" s="71"/>
      <c r="N33" s="73"/>
      <c r="O33" s="73"/>
    </row>
    <row r="34" spans="2:14" ht="21">
      <c r="B34" s="81" t="s">
        <v>113</v>
      </c>
      <c r="N34" s="2" t="s">
        <v>28</v>
      </c>
    </row>
    <row r="35" spans="2:14" ht="21">
      <c r="B35" s="81"/>
      <c r="N35" s="2" t="s">
        <v>29</v>
      </c>
    </row>
    <row r="36" spans="2:8" ht="21">
      <c r="B36" s="50"/>
      <c r="H36" s="2"/>
    </row>
    <row r="37" spans="2:8" ht="21">
      <c r="B37" s="50"/>
      <c r="H37" s="2"/>
    </row>
    <row r="38" spans="2:4" ht="21">
      <c r="B38" s="50"/>
      <c r="D38" s="50"/>
    </row>
    <row r="39" spans="2:6" ht="21">
      <c r="B39" s="21"/>
      <c r="D39" s="50"/>
      <c r="F39" s="18"/>
    </row>
    <row r="40" spans="2:4" ht="21">
      <c r="B40" s="50"/>
      <c r="D40" s="50"/>
    </row>
    <row r="41" spans="2:4" ht="21">
      <c r="B41" s="50"/>
      <c r="D41" s="50"/>
    </row>
    <row r="42" spans="2:4" ht="21">
      <c r="B42" s="50"/>
      <c r="D42" s="50"/>
    </row>
    <row r="43" ht="21">
      <c r="C43" s="50"/>
    </row>
    <row r="59" ht="0.75" customHeight="1">
      <c r="A59" s="1">
        <v>100</v>
      </c>
    </row>
  </sheetData>
  <sheetProtection/>
  <mergeCells count="12">
    <mergeCell ref="N5:O5"/>
    <mergeCell ref="A32:B32"/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</mergeCells>
  <conditionalFormatting sqref="J8:J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85" zoomScaleNormal="85" zoomScalePageLayoutView="0" workbookViewId="0" topLeftCell="A1">
      <selection activeCell="F5" sqref="F5:H5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0.00390625" style="1" customWidth="1"/>
    <col min="12" max="12" width="10.7109375" style="1" customWidth="1"/>
    <col min="13" max="13" width="16.00390625" style="1" customWidth="1"/>
    <col min="14" max="14" width="14.57421875" style="1" customWidth="1"/>
    <col min="15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114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4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147" t="s">
        <v>37</v>
      </c>
      <c r="L4" s="148"/>
      <c r="M4" s="148"/>
      <c r="N4" s="149"/>
    </row>
    <row r="5" spans="1:14" ht="22.5" customHeight="1" thickBot="1">
      <c r="A5" s="145"/>
      <c r="B5" s="152"/>
      <c r="C5" s="141" t="s">
        <v>110</v>
      </c>
      <c r="D5" s="150"/>
      <c r="E5" s="142"/>
      <c r="F5" s="141" t="s">
        <v>109</v>
      </c>
      <c r="G5" s="150"/>
      <c r="H5" s="142"/>
      <c r="I5" s="139" t="s">
        <v>1</v>
      </c>
      <c r="J5" s="140"/>
      <c r="K5" s="141" t="s">
        <v>85</v>
      </c>
      <c r="L5" s="142"/>
      <c r="M5" s="139" t="s">
        <v>1</v>
      </c>
      <c r="N5" s="140"/>
    </row>
    <row r="6" spans="1:14" ht="21.75" customHeight="1">
      <c r="A6" s="145"/>
      <c r="B6" s="152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46"/>
      <c r="B7" s="153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91" t="s">
        <v>10</v>
      </c>
      <c r="C8" s="35">
        <v>546</v>
      </c>
      <c r="D8" s="94">
        <v>63967.19089246</v>
      </c>
      <c r="E8" s="23">
        <f aca="true" t="shared" si="0" ref="E8:E31">(D8*$A$59)/$D$32</f>
        <v>18.58371680222941</v>
      </c>
      <c r="F8" s="37">
        <v>540</v>
      </c>
      <c r="G8" s="38">
        <v>64163.44842134001</v>
      </c>
      <c r="H8" s="13">
        <v>18.689265891820003</v>
      </c>
      <c r="I8" s="39">
        <f aca="true" t="shared" si="1" ref="I8:I31">(D8-G8)</f>
        <v>-196.25752888000716</v>
      </c>
      <c r="J8" s="46">
        <f aca="true" t="shared" si="2" ref="J8:J31">IF(G8&lt;&gt;0,(D8-G8)/G8*100,0)</f>
        <v>-0.3058712299738775</v>
      </c>
      <c r="K8" s="53">
        <v>61385.712333129995</v>
      </c>
      <c r="L8" s="13">
        <v>19.05729979178357</v>
      </c>
      <c r="M8" s="39">
        <f aca="true" t="shared" si="3" ref="M8:M32">D8-K8</f>
        <v>2581.478559330004</v>
      </c>
      <c r="N8" s="46">
        <f>IF(AND(K8=0,M8=0),"0.00",IF(K8=0,"new",(M8*100)/K8))</f>
        <v>4.2053410495926995</v>
      </c>
      <c r="P8" s="85"/>
    </row>
    <row r="9" spans="1:16" ht="21">
      <c r="A9" s="11">
        <v>2</v>
      </c>
      <c r="B9" s="91" t="s">
        <v>11</v>
      </c>
      <c r="C9" s="41">
        <v>340</v>
      </c>
      <c r="D9" s="95">
        <v>35388.60720767</v>
      </c>
      <c r="E9" s="23">
        <f t="shared" si="0"/>
        <v>10.281080741505459</v>
      </c>
      <c r="F9" s="41">
        <v>339</v>
      </c>
      <c r="G9" s="43">
        <v>35019.86926989</v>
      </c>
      <c r="H9" s="14">
        <v>10.200443778892549</v>
      </c>
      <c r="I9" s="39">
        <f t="shared" si="1"/>
        <v>368.73793778000254</v>
      </c>
      <c r="J9" s="46">
        <f t="shared" si="2"/>
        <v>1.052939218414052</v>
      </c>
      <c r="K9" s="54">
        <v>33155.36159595</v>
      </c>
      <c r="L9" s="14">
        <v>10.293138934513843</v>
      </c>
      <c r="M9" s="39">
        <f t="shared" si="3"/>
        <v>2233.245611719998</v>
      </c>
      <c r="N9" s="46">
        <f>IF(AND(K9=0,M9=0),"0.00",IF(K9=0,"new",(M9*100)/K9))</f>
        <v>6.735699760827805</v>
      </c>
      <c r="P9" s="85"/>
    </row>
    <row r="10" spans="1:16" ht="21">
      <c r="A10" s="11">
        <v>3</v>
      </c>
      <c r="B10" s="91" t="s">
        <v>12</v>
      </c>
      <c r="C10" s="41">
        <v>121</v>
      </c>
      <c r="D10" s="96">
        <v>25954.20034257</v>
      </c>
      <c r="E10" s="23">
        <f t="shared" si="0"/>
        <v>7.540201504323047</v>
      </c>
      <c r="F10" s="41">
        <v>119</v>
      </c>
      <c r="G10" s="43">
        <v>25552.85884025</v>
      </c>
      <c r="H10" s="14">
        <v>7.442931839098962</v>
      </c>
      <c r="I10" s="39">
        <f t="shared" si="1"/>
        <v>401.34150231999956</v>
      </c>
      <c r="J10" s="46">
        <f t="shared" si="2"/>
        <v>1.5706324870695878</v>
      </c>
      <c r="K10" s="54">
        <v>23431.16428703</v>
      </c>
      <c r="L10" s="14">
        <v>7.27424518371953</v>
      </c>
      <c r="M10" s="39">
        <f t="shared" si="3"/>
        <v>2523.0360555400002</v>
      </c>
      <c r="N10" s="46">
        <f>IF(AND(K10=0,M10=0),"0.00",IF(K10=0,"new",(M10*100)/K10))</f>
        <v>10.767864646557886</v>
      </c>
      <c r="P10" s="85"/>
    </row>
    <row r="11" spans="1:16" ht="21">
      <c r="A11" s="11">
        <v>4</v>
      </c>
      <c r="B11" s="91" t="s">
        <v>13</v>
      </c>
      <c r="C11" s="41">
        <v>46</v>
      </c>
      <c r="D11" s="96">
        <v>25293.27320386</v>
      </c>
      <c r="E11" s="23">
        <f t="shared" si="0"/>
        <v>7.348189277409044</v>
      </c>
      <c r="F11" s="41">
        <v>44</v>
      </c>
      <c r="G11" s="43">
        <v>24971.518433519996</v>
      </c>
      <c r="H11" s="14">
        <v>7.273601391587941</v>
      </c>
      <c r="I11" s="39">
        <f t="shared" si="1"/>
        <v>321.75477034000505</v>
      </c>
      <c r="J11" s="46">
        <f t="shared" si="2"/>
        <v>1.2884870064933827</v>
      </c>
      <c r="K11" s="54">
        <v>21756.26484133</v>
      </c>
      <c r="L11" s="14">
        <v>6.754269775035215</v>
      </c>
      <c r="M11" s="39">
        <f t="shared" si="3"/>
        <v>3537.0083625299994</v>
      </c>
      <c r="N11" s="46">
        <f aca="true" t="shared" si="4" ref="N11:N32">IF(AND(K11=0,M11=0),"0.00",IF(K11=0,"new",(M11*100)/K11))</f>
        <v>16.257424646765678</v>
      </c>
      <c r="P11" s="85"/>
    </row>
    <row r="12" spans="1:16" ht="21">
      <c r="A12" s="11">
        <v>5</v>
      </c>
      <c r="B12" s="91" t="s">
        <v>111</v>
      </c>
      <c r="C12" s="41">
        <v>23</v>
      </c>
      <c r="D12" s="96">
        <v>40808.62035714</v>
      </c>
      <c r="E12" s="23">
        <f t="shared" si="0"/>
        <v>11.8557002930103</v>
      </c>
      <c r="F12" s="41">
        <v>22</v>
      </c>
      <c r="G12" s="43">
        <v>40993.60784071</v>
      </c>
      <c r="H12" s="14">
        <v>11.940449830081407</v>
      </c>
      <c r="I12" s="39">
        <f t="shared" si="1"/>
        <v>-184.98748357000295</v>
      </c>
      <c r="J12" s="46">
        <f t="shared" si="2"/>
        <v>-0.4512593385017829</v>
      </c>
      <c r="K12" s="54">
        <v>38204.88372497</v>
      </c>
      <c r="L12" s="14">
        <v>11.860771749390272</v>
      </c>
      <c r="M12" s="39">
        <f t="shared" si="3"/>
        <v>2603.7366321699956</v>
      </c>
      <c r="N12" s="46">
        <f t="shared" si="4"/>
        <v>6.8151931855461765</v>
      </c>
      <c r="P12" s="85"/>
    </row>
    <row r="13" spans="1:16" ht="21">
      <c r="A13" s="11">
        <v>6</v>
      </c>
      <c r="B13" s="91" t="s">
        <v>15</v>
      </c>
      <c r="C13" s="41">
        <v>46</v>
      </c>
      <c r="D13" s="96">
        <v>18461.26927634</v>
      </c>
      <c r="E13" s="23">
        <f t="shared" si="0"/>
        <v>5.363358860294129</v>
      </c>
      <c r="F13" s="41">
        <v>45</v>
      </c>
      <c r="G13" s="43">
        <v>19018.41977843</v>
      </c>
      <c r="H13" s="14">
        <v>5.539607250334623</v>
      </c>
      <c r="I13" s="39">
        <f t="shared" si="1"/>
        <v>-557.1505020900004</v>
      </c>
      <c r="J13" s="46">
        <f t="shared" si="2"/>
        <v>-2.9295309945882053</v>
      </c>
      <c r="K13" s="54">
        <v>22706.613493760007</v>
      </c>
      <c r="L13" s="14">
        <v>7.049307145910549</v>
      </c>
      <c r="M13" s="39">
        <f t="shared" si="3"/>
        <v>-4245.344217420006</v>
      </c>
      <c r="N13" s="46">
        <f t="shared" si="4"/>
        <v>-18.69650980136984</v>
      </c>
      <c r="P13" s="85"/>
    </row>
    <row r="14" spans="1:16" ht="21">
      <c r="A14" s="11">
        <v>7</v>
      </c>
      <c r="B14" s="92" t="s">
        <v>38</v>
      </c>
      <c r="C14" s="41">
        <v>59</v>
      </c>
      <c r="D14" s="96">
        <v>34312.42654634</v>
      </c>
      <c r="E14" s="23">
        <f t="shared" si="0"/>
        <v>9.968429265660362</v>
      </c>
      <c r="F14" s="41">
        <v>59</v>
      </c>
      <c r="G14" s="43">
        <v>35341.953669300005</v>
      </c>
      <c r="H14" s="14">
        <v>10.294259200729801</v>
      </c>
      <c r="I14" s="39">
        <f t="shared" si="1"/>
        <v>-1029.527122960004</v>
      </c>
      <c r="J14" s="46">
        <f t="shared" si="2"/>
        <v>-2.913045307549901</v>
      </c>
      <c r="K14" s="54">
        <v>30815.523885900002</v>
      </c>
      <c r="L14" s="14">
        <v>9.566732299977204</v>
      </c>
      <c r="M14" s="39">
        <f t="shared" si="3"/>
        <v>3496.9026604399987</v>
      </c>
      <c r="N14" s="46">
        <f t="shared" si="4"/>
        <v>11.347860491964724</v>
      </c>
      <c r="P14" s="85"/>
    </row>
    <row r="15" spans="1:16" ht="21">
      <c r="A15" s="11">
        <v>8</v>
      </c>
      <c r="B15" s="92" t="s">
        <v>17</v>
      </c>
      <c r="C15" s="41">
        <v>97</v>
      </c>
      <c r="D15" s="96">
        <v>37727.11046419</v>
      </c>
      <c r="E15" s="23">
        <f t="shared" si="0"/>
        <v>10.960461556169019</v>
      </c>
      <c r="F15" s="41">
        <v>98</v>
      </c>
      <c r="G15" s="43">
        <v>36763.472709090005</v>
      </c>
      <c r="H15" s="14">
        <v>10.708313431893663</v>
      </c>
      <c r="I15" s="39">
        <f t="shared" si="1"/>
        <v>963.6377550999969</v>
      </c>
      <c r="J15" s="46">
        <f t="shared" si="2"/>
        <v>2.6211826143990233</v>
      </c>
      <c r="K15" s="54">
        <v>38637.755176549996</v>
      </c>
      <c r="L15" s="14">
        <v>11.995157434764364</v>
      </c>
      <c r="M15" s="39">
        <f t="shared" si="3"/>
        <v>-910.6447123599937</v>
      </c>
      <c r="N15" s="46">
        <f t="shared" si="4"/>
        <v>-2.356877898829593</v>
      </c>
      <c r="P15" s="85"/>
    </row>
    <row r="16" spans="1:16" ht="21">
      <c r="A16" s="11">
        <v>9</v>
      </c>
      <c r="B16" s="91" t="s">
        <v>16</v>
      </c>
      <c r="C16" s="41">
        <v>26</v>
      </c>
      <c r="D16" s="96">
        <v>10032.05567449</v>
      </c>
      <c r="E16" s="23">
        <f t="shared" si="0"/>
        <v>2.9145078750190376</v>
      </c>
      <c r="F16" s="41">
        <v>27</v>
      </c>
      <c r="G16" s="43">
        <v>10343.61081695</v>
      </c>
      <c r="H16" s="14">
        <v>3.012844502528171</v>
      </c>
      <c r="I16" s="39">
        <f t="shared" si="1"/>
        <v>-311.55514245999984</v>
      </c>
      <c r="J16" s="46">
        <f t="shared" si="2"/>
        <v>-3.012053991334019</v>
      </c>
      <c r="K16" s="54">
        <v>9690.25027168</v>
      </c>
      <c r="L16" s="14">
        <v>3.0083548347968128</v>
      </c>
      <c r="M16" s="39">
        <f t="shared" si="3"/>
        <v>341.8054028099996</v>
      </c>
      <c r="N16" s="46">
        <f>IF(AND(K16=0,M16=0),"0.00",IF(K16=0,"new",(M16*100)/K16))</f>
        <v>3.527312434942309</v>
      </c>
      <c r="P16" s="85"/>
    </row>
    <row r="17" spans="1:16" ht="21">
      <c r="A17" s="11">
        <v>10</v>
      </c>
      <c r="B17" s="91" t="s">
        <v>18</v>
      </c>
      <c r="C17" s="41">
        <v>172</v>
      </c>
      <c r="D17" s="96">
        <v>8855.70748596</v>
      </c>
      <c r="E17" s="23">
        <f t="shared" si="0"/>
        <v>2.5727557784917865</v>
      </c>
      <c r="F17" s="41">
        <v>171</v>
      </c>
      <c r="G17" s="43">
        <v>9113.01693894</v>
      </c>
      <c r="H17" s="14">
        <v>2.6544021688189736</v>
      </c>
      <c r="I17" s="39">
        <f t="shared" si="1"/>
        <v>-257.30945298000006</v>
      </c>
      <c r="J17" s="46">
        <f t="shared" si="2"/>
        <v>-2.8235375255423323</v>
      </c>
      <c r="K17" s="54">
        <v>8461.57151931</v>
      </c>
      <c r="L17" s="14">
        <v>2.626909406508243</v>
      </c>
      <c r="M17" s="39">
        <f t="shared" si="3"/>
        <v>394.1359666499993</v>
      </c>
      <c r="N17" s="46">
        <f>IF(AND(K17=0,M17=0),"0.00",IF(K17=0,"new",(M17*100)/K17))</f>
        <v>4.657952317138119</v>
      </c>
      <c r="P17" s="85"/>
    </row>
    <row r="18" spans="1:16" ht="21">
      <c r="A18" s="11">
        <v>11</v>
      </c>
      <c r="B18" s="91" t="s">
        <v>20</v>
      </c>
      <c r="C18" s="41">
        <v>104</v>
      </c>
      <c r="D18" s="96">
        <v>11349.086505289995</v>
      </c>
      <c r="E18" s="23">
        <f t="shared" si="0"/>
        <v>3.2971310235099462</v>
      </c>
      <c r="F18" s="41">
        <v>105</v>
      </c>
      <c r="G18" s="43">
        <v>11629.05176472</v>
      </c>
      <c r="H18" s="14">
        <v>3.387262465592583</v>
      </c>
      <c r="I18" s="39">
        <f t="shared" si="1"/>
        <v>-279.96525943000415</v>
      </c>
      <c r="J18" s="46">
        <f t="shared" si="2"/>
        <v>-2.407464211994976</v>
      </c>
      <c r="K18" s="54">
        <v>9948.005106009996</v>
      </c>
      <c r="L18" s="14">
        <v>3.0883752656741317</v>
      </c>
      <c r="M18" s="39">
        <f t="shared" si="3"/>
        <v>1401.0813992799995</v>
      </c>
      <c r="N18" s="46">
        <f>IF(AND(K18=0,M18=0),"0.00",IF(K18=0,"new",(M18*100)/K18))</f>
        <v>14.084043829385942</v>
      </c>
      <c r="P18" s="85"/>
    </row>
    <row r="19" spans="1:16" ht="21">
      <c r="A19" s="11">
        <v>12</v>
      </c>
      <c r="B19" s="91" t="s">
        <v>19</v>
      </c>
      <c r="C19" s="41">
        <v>2</v>
      </c>
      <c r="D19" s="96">
        <v>654.83252352</v>
      </c>
      <c r="E19" s="23">
        <f t="shared" si="0"/>
        <v>0.1902416223098415</v>
      </c>
      <c r="F19" s="41">
        <v>1</v>
      </c>
      <c r="G19" s="43">
        <v>174.42203661000002</v>
      </c>
      <c r="H19" s="14">
        <v>0.050804934893631366</v>
      </c>
      <c r="I19" s="39">
        <f t="shared" si="1"/>
        <v>480.41048691</v>
      </c>
      <c r="J19" s="46">
        <f t="shared" si="2"/>
        <v>275.42992631382737</v>
      </c>
      <c r="K19" s="54">
        <v>151.76808378</v>
      </c>
      <c r="L19" s="14">
        <v>0.04711666219207512</v>
      </c>
      <c r="M19" s="39">
        <f t="shared" si="3"/>
        <v>503.06443974</v>
      </c>
      <c r="N19" s="46">
        <f>IF(AND(K19=0,M19=0),"0.00",IF(K19=0,"new",(M19*100)/K19))</f>
        <v>331.4691911569709</v>
      </c>
      <c r="P19" s="85"/>
    </row>
    <row r="20" spans="1:16" ht="21">
      <c r="A20" s="11">
        <v>13</v>
      </c>
      <c r="B20" s="91" t="s">
        <v>62</v>
      </c>
      <c r="C20" s="41">
        <v>0</v>
      </c>
      <c r="D20" s="43">
        <v>0</v>
      </c>
      <c r="E20" s="14">
        <v>0</v>
      </c>
      <c r="F20" s="41">
        <v>0</v>
      </c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54">
        <v>0</v>
      </c>
      <c r="L20" s="14">
        <v>0</v>
      </c>
      <c r="M20" s="39">
        <f t="shared" si="3"/>
        <v>0</v>
      </c>
      <c r="N20" s="86" t="str">
        <f t="shared" si="4"/>
        <v>0.00</v>
      </c>
      <c r="P20" s="85"/>
    </row>
    <row r="21" spans="1:16" ht="21">
      <c r="A21" s="11">
        <v>14</v>
      </c>
      <c r="B21" s="91" t="s">
        <v>21</v>
      </c>
      <c r="C21" s="41">
        <v>101</v>
      </c>
      <c r="D21" s="96">
        <v>6036.65431318</v>
      </c>
      <c r="E21" s="23">
        <f t="shared" si="0"/>
        <v>1.7537658387671546</v>
      </c>
      <c r="F21" s="41">
        <v>101</v>
      </c>
      <c r="G21" s="43">
        <v>6049.91360532</v>
      </c>
      <c r="H21" s="14">
        <v>1.7621940025710903</v>
      </c>
      <c r="I21" s="39">
        <f t="shared" si="1"/>
        <v>-13.25929214000007</v>
      </c>
      <c r="J21" s="46">
        <f t="shared" si="2"/>
        <v>-0.21916498325431447</v>
      </c>
      <c r="K21" s="54">
        <v>6537.463016510001</v>
      </c>
      <c r="L21" s="14">
        <v>2.0295666181605796</v>
      </c>
      <c r="M21" s="39">
        <f t="shared" si="3"/>
        <v>-500.80870333000075</v>
      </c>
      <c r="N21" s="86">
        <f t="shared" si="4"/>
        <v>-7.660597116423237</v>
      </c>
      <c r="P21" s="85"/>
    </row>
    <row r="22" spans="1:16" ht="21">
      <c r="A22" s="11">
        <v>15</v>
      </c>
      <c r="B22" s="91" t="s">
        <v>22</v>
      </c>
      <c r="C22" s="41">
        <v>2</v>
      </c>
      <c r="D22" s="96">
        <v>2384.57474535</v>
      </c>
      <c r="E22" s="23">
        <f t="shared" si="0"/>
        <v>0.6927654809140003</v>
      </c>
      <c r="F22" s="41">
        <v>2</v>
      </c>
      <c r="G22" s="43">
        <v>2413.1127694899997</v>
      </c>
      <c r="H22" s="14">
        <v>0.7028815826698188</v>
      </c>
      <c r="I22" s="39">
        <f t="shared" si="1"/>
        <v>-28.538024139999834</v>
      </c>
      <c r="J22" s="46">
        <f t="shared" si="2"/>
        <v>-1.1826228968997257</v>
      </c>
      <c r="K22" s="54">
        <v>2467.7160350500003</v>
      </c>
      <c r="L22" s="14">
        <v>0.7661066800972551</v>
      </c>
      <c r="M22" s="39">
        <f t="shared" si="3"/>
        <v>-83.14128970000047</v>
      </c>
      <c r="N22" s="86">
        <f t="shared" si="4"/>
        <v>-3.3691595191306476</v>
      </c>
      <c r="P22" s="85"/>
    </row>
    <row r="23" spans="1:16" ht="21">
      <c r="A23" s="11">
        <v>16</v>
      </c>
      <c r="B23" s="91" t="s">
        <v>33</v>
      </c>
      <c r="C23" s="41">
        <v>8</v>
      </c>
      <c r="D23" s="96">
        <v>91.50566626</v>
      </c>
      <c r="E23" s="23">
        <f t="shared" si="0"/>
        <v>0.026584181106749268</v>
      </c>
      <c r="F23" s="41">
        <v>8</v>
      </c>
      <c r="G23" s="43">
        <v>91.83538474</v>
      </c>
      <c r="H23" s="14">
        <v>0.026749433920895932</v>
      </c>
      <c r="I23" s="39">
        <f t="shared" si="1"/>
        <v>-0.3297184799999968</v>
      </c>
      <c r="J23" s="46">
        <f t="shared" si="2"/>
        <v>-0.3590320669243998</v>
      </c>
      <c r="K23" s="54">
        <v>79.82062312000001</v>
      </c>
      <c r="L23" s="14">
        <v>0.024780449497917363</v>
      </c>
      <c r="M23" s="39">
        <f t="shared" si="3"/>
        <v>11.68504313999999</v>
      </c>
      <c r="N23" s="86">
        <f t="shared" si="4"/>
        <v>14.639127938694536</v>
      </c>
      <c r="P23" s="85"/>
    </row>
    <row r="24" spans="1:16" ht="21">
      <c r="A24" s="11">
        <v>17</v>
      </c>
      <c r="B24" s="91" t="s">
        <v>32</v>
      </c>
      <c r="C24" s="41">
        <v>135</v>
      </c>
      <c r="D24" s="96">
        <v>12585.69052403</v>
      </c>
      <c r="E24" s="23">
        <f t="shared" si="0"/>
        <v>3.656388614161341</v>
      </c>
      <c r="F24" s="41">
        <v>127</v>
      </c>
      <c r="G24" s="43">
        <v>11789.5918782</v>
      </c>
      <c r="H24" s="14">
        <v>3.4340239308964464</v>
      </c>
      <c r="I24" s="39">
        <f t="shared" si="1"/>
        <v>796.0986458299994</v>
      </c>
      <c r="J24" s="46">
        <f t="shared" si="2"/>
        <v>6.752554745360238</v>
      </c>
      <c r="K24" s="54">
        <v>9142.74108902</v>
      </c>
      <c r="L24" s="14">
        <v>2.8383796689783862</v>
      </c>
      <c r="M24" s="39">
        <f t="shared" si="3"/>
        <v>3442.9494350099994</v>
      </c>
      <c r="N24" s="86">
        <f t="shared" si="4"/>
        <v>37.65773744971099</v>
      </c>
      <c r="P24" s="85"/>
    </row>
    <row r="25" spans="1:16" ht="21">
      <c r="A25" s="11">
        <v>18</v>
      </c>
      <c r="B25" s="91" t="s">
        <v>23</v>
      </c>
      <c r="C25" s="41">
        <v>22</v>
      </c>
      <c r="D25" s="96">
        <v>523.33856438</v>
      </c>
      <c r="E25" s="23">
        <f t="shared" si="0"/>
        <v>0.1520400620448319</v>
      </c>
      <c r="F25" s="41">
        <v>22</v>
      </c>
      <c r="G25" s="43">
        <v>528.58724194</v>
      </c>
      <c r="H25" s="14">
        <v>0.1539647222008542</v>
      </c>
      <c r="I25" s="39">
        <f t="shared" si="1"/>
        <v>-5.248677560000033</v>
      </c>
      <c r="J25" s="46">
        <f t="shared" si="2"/>
        <v>-0.9929633452250085</v>
      </c>
      <c r="K25" s="54">
        <v>532.99660242</v>
      </c>
      <c r="L25" s="14">
        <v>0.16546971036512687</v>
      </c>
      <c r="M25" s="39">
        <f t="shared" si="3"/>
        <v>-9.658038040000065</v>
      </c>
      <c r="N25" s="86">
        <f t="shared" si="4"/>
        <v>-1.8120261923151162</v>
      </c>
      <c r="P25" s="85"/>
    </row>
    <row r="26" spans="1:16" ht="21">
      <c r="A26" s="11">
        <v>19</v>
      </c>
      <c r="B26" s="91" t="s">
        <v>26</v>
      </c>
      <c r="C26" s="41">
        <v>264</v>
      </c>
      <c r="D26" s="96">
        <v>1133.3036213900002</v>
      </c>
      <c r="E26" s="23">
        <f t="shared" si="0"/>
        <v>0.3292468100758088</v>
      </c>
      <c r="F26" s="41">
        <v>249</v>
      </c>
      <c r="G26" s="43">
        <v>1048.84518294</v>
      </c>
      <c r="H26" s="14">
        <v>0.30550331981223144</v>
      </c>
      <c r="I26" s="39">
        <f t="shared" si="1"/>
        <v>84.45843845000013</v>
      </c>
      <c r="J26" s="46">
        <f t="shared" si="2"/>
        <v>8.052517170671091</v>
      </c>
      <c r="K26" s="54">
        <v>730.88616629</v>
      </c>
      <c r="L26" s="14">
        <v>0.2269048652407435</v>
      </c>
      <c r="M26" s="39">
        <f t="shared" si="3"/>
        <v>402.4174551000002</v>
      </c>
      <c r="N26" s="86">
        <f t="shared" si="4"/>
        <v>55.05884139833748</v>
      </c>
      <c r="P26" s="85"/>
    </row>
    <row r="27" spans="1:16" ht="21">
      <c r="A27" s="11">
        <v>20</v>
      </c>
      <c r="B27" s="91" t="s">
        <v>24</v>
      </c>
      <c r="C27" s="41">
        <v>9</v>
      </c>
      <c r="D27" s="96">
        <v>651.80625598</v>
      </c>
      <c r="E27" s="23">
        <f t="shared" si="0"/>
        <v>0.1893624325541793</v>
      </c>
      <c r="F27" s="41">
        <v>8</v>
      </c>
      <c r="G27" s="43">
        <v>634.9879267599999</v>
      </c>
      <c r="H27" s="14">
        <v>0.18495667694453574</v>
      </c>
      <c r="I27" s="39">
        <f t="shared" si="1"/>
        <v>16.81832922000001</v>
      </c>
      <c r="J27" s="46">
        <f t="shared" si="2"/>
        <v>2.6486061405631522</v>
      </c>
      <c r="K27" s="54">
        <v>492.84410291</v>
      </c>
      <c r="L27" s="14">
        <v>0.1530042979512591</v>
      </c>
      <c r="M27" s="39">
        <f t="shared" si="3"/>
        <v>158.96215306999994</v>
      </c>
      <c r="N27" s="86">
        <f t="shared" si="4"/>
        <v>32.254043851069184</v>
      </c>
      <c r="P27" s="85"/>
    </row>
    <row r="28" spans="1:16" ht="21">
      <c r="A28" s="11">
        <v>21</v>
      </c>
      <c r="B28" s="91" t="s">
        <v>25</v>
      </c>
      <c r="C28" s="41">
        <v>54</v>
      </c>
      <c r="D28" s="96">
        <v>1568.6836442000001</v>
      </c>
      <c r="E28" s="23">
        <f t="shared" si="0"/>
        <v>0.45573319993231454</v>
      </c>
      <c r="F28" s="41">
        <v>47</v>
      </c>
      <c r="G28" s="43">
        <v>1380.7200338900002</v>
      </c>
      <c r="H28" s="14">
        <v>0.4021704641883091</v>
      </c>
      <c r="I28" s="39">
        <f t="shared" si="1"/>
        <v>187.96361030999992</v>
      </c>
      <c r="J28" s="46">
        <f t="shared" si="2"/>
        <v>13.613448468654196</v>
      </c>
      <c r="K28" s="54">
        <v>1018.03760281</v>
      </c>
      <c r="L28" s="14">
        <v>0.3160515217412908</v>
      </c>
      <c r="M28" s="39">
        <f t="shared" si="3"/>
        <v>550.6460413900002</v>
      </c>
      <c r="N28" s="86">
        <f t="shared" si="4"/>
        <v>54.0889688033232</v>
      </c>
      <c r="P28" s="85"/>
    </row>
    <row r="29" spans="1:16" ht="21">
      <c r="A29" s="11">
        <v>22</v>
      </c>
      <c r="B29" s="91" t="s">
        <v>34</v>
      </c>
      <c r="C29" s="41">
        <v>11</v>
      </c>
      <c r="D29" s="96">
        <v>492.84476043</v>
      </c>
      <c r="E29" s="23">
        <f t="shared" si="0"/>
        <v>0.1431810171356658</v>
      </c>
      <c r="F29" s="41">
        <v>11</v>
      </c>
      <c r="G29" s="43">
        <v>492.73904</v>
      </c>
      <c r="H29" s="14">
        <v>0.1435230050817741</v>
      </c>
      <c r="I29" s="39">
        <f t="shared" si="1"/>
        <v>0.1057204300000194</v>
      </c>
      <c r="J29" s="46">
        <f t="shared" si="2"/>
        <v>0.021455663427850047</v>
      </c>
      <c r="K29" s="54">
        <v>403.61814362</v>
      </c>
      <c r="L29" s="14">
        <v>0.12530394569060296</v>
      </c>
      <c r="M29" s="39">
        <f t="shared" si="3"/>
        <v>89.22661681</v>
      </c>
      <c r="N29" s="86">
        <f t="shared" si="4"/>
        <v>22.106691242801368</v>
      </c>
      <c r="P29" s="85"/>
    </row>
    <row r="30" spans="1:16" ht="21">
      <c r="A30" s="11">
        <v>23</v>
      </c>
      <c r="B30" s="91" t="s">
        <v>61</v>
      </c>
      <c r="C30" s="41">
        <v>16</v>
      </c>
      <c r="D30" s="96">
        <v>447.70132211999993</v>
      </c>
      <c r="E30" s="23">
        <f t="shared" si="0"/>
        <v>0.13006596766534673</v>
      </c>
      <c r="F30" s="41">
        <v>9</v>
      </c>
      <c r="G30" s="43">
        <v>547.6721294700001</v>
      </c>
      <c r="H30" s="14">
        <v>0.15952368990504356</v>
      </c>
      <c r="I30" s="39">
        <f t="shared" si="1"/>
        <v>-99.97080735000014</v>
      </c>
      <c r="J30" s="46">
        <f t="shared" si="2"/>
        <v>-18.253769357725965</v>
      </c>
      <c r="K30" s="54">
        <v>512.93088068</v>
      </c>
      <c r="L30" s="14">
        <v>0.1592402725985261</v>
      </c>
      <c r="M30" s="39">
        <f t="shared" si="3"/>
        <v>-65.22955856000004</v>
      </c>
      <c r="N30" s="84">
        <f t="shared" si="4"/>
        <v>-12.71702699465555</v>
      </c>
      <c r="P30" s="85"/>
    </row>
    <row r="31" spans="1:16" ht="21.75" thickBot="1">
      <c r="A31" s="93">
        <v>24</v>
      </c>
      <c r="B31" s="89" t="s">
        <v>87</v>
      </c>
      <c r="C31" s="64">
        <v>106</v>
      </c>
      <c r="D31" s="97">
        <v>5490.48085876</v>
      </c>
      <c r="E31" s="23">
        <f t="shared" si="0"/>
        <v>1.5950917957112318</v>
      </c>
      <c r="F31" s="67">
        <v>96</v>
      </c>
      <c r="G31" s="68">
        <v>5253.859003189999</v>
      </c>
      <c r="H31" s="66">
        <v>1.5303224855366906</v>
      </c>
      <c r="I31" s="39">
        <f t="shared" si="1"/>
        <v>236.62185557000066</v>
      </c>
      <c r="J31" s="46">
        <f t="shared" si="2"/>
        <v>4.503772473268322</v>
      </c>
      <c r="K31" s="69">
        <v>1847.35163005</v>
      </c>
      <c r="L31" s="70">
        <v>0.573513485412507</v>
      </c>
      <c r="M31" s="39">
        <f t="shared" si="3"/>
        <v>3643.12922871</v>
      </c>
      <c r="N31" s="84">
        <f>IF(AND(K31=0,M31=0),"0.00",IF(K31=0,"new",(M31*100)/K31))</f>
        <v>197.20821794015447</v>
      </c>
      <c r="P31" s="85"/>
    </row>
    <row r="32" spans="1:16" ht="22.5" customHeight="1" thickBot="1">
      <c r="A32" s="139" t="s">
        <v>27</v>
      </c>
      <c r="B32" s="140"/>
      <c r="C32" s="47">
        <f>SUM(C8:C31)</f>
        <v>2310</v>
      </c>
      <c r="D32" s="80">
        <f>SUM(D8:D31)</f>
        <v>344210.96475591</v>
      </c>
      <c r="E32" s="47">
        <f>SUM(E8:E31)</f>
        <v>100.00000000000001</v>
      </c>
      <c r="F32" s="77">
        <v>2250</v>
      </c>
      <c r="G32" s="48">
        <v>343317.11471569</v>
      </c>
      <c r="H32" s="48">
        <v>100</v>
      </c>
      <c r="I32" s="82">
        <f>SUM(I8:I31)</f>
        <v>893.8500402199857</v>
      </c>
      <c r="J32" s="88">
        <f>IF(G32&lt;&gt;0,(D32-G32)/G32*100,0)</f>
        <v>0.2603569708315235</v>
      </c>
      <c r="K32" s="55">
        <v>322111.28021188</v>
      </c>
      <c r="L32" s="56">
        <v>100</v>
      </c>
      <c r="M32" s="82">
        <f t="shared" si="3"/>
        <v>22099.684544029995</v>
      </c>
      <c r="N32" s="87">
        <f t="shared" si="4"/>
        <v>6.860885011382759</v>
      </c>
      <c r="P32" s="85"/>
    </row>
    <row r="33" spans="1:14" ht="22.5" customHeight="1">
      <c r="A33" s="16"/>
      <c r="B33" s="16"/>
      <c r="C33" s="49"/>
      <c r="D33" s="49"/>
      <c r="E33" s="49"/>
      <c r="F33" s="49"/>
      <c r="G33" s="71"/>
      <c r="H33" s="71"/>
      <c r="I33" s="72"/>
      <c r="J33" s="72"/>
      <c r="K33" s="71"/>
      <c r="L33" s="71"/>
      <c r="M33" s="73"/>
      <c r="N33" s="73"/>
    </row>
    <row r="34" spans="2:13" ht="21">
      <c r="B34" s="81" t="s">
        <v>112</v>
      </c>
      <c r="M34" s="2" t="s">
        <v>28</v>
      </c>
    </row>
    <row r="35" spans="2:13" ht="21">
      <c r="B35" s="81"/>
      <c r="M35" s="2" t="s">
        <v>29</v>
      </c>
    </row>
    <row r="36" spans="2:8" ht="21">
      <c r="B36" s="50"/>
      <c r="H36" s="2"/>
    </row>
    <row r="37" spans="2:8" ht="21">
      <c r="B37" s="50"/>
      <c r="H37" s="2"/>
    </row>
    <row r="38" spans="2:4" ht="21">
      <c r="B38" s="50"/>
      <c r="D38" s="50"/>
    </row>
    <row r="39" spans="2:6" ht="21">
      <c r="B39" s="21"/>
      <c r="D39" s="50"/>
      <c r="F39" s="18"/>
    </row>
    <row r="40" spans="2:4" ht="21">
      <c r="B40" s="50"/>
      <c r="D40" s="50"/>
    </row>
    <row r="41" spans="2:4" ht="21">
      <c r="B41" s="50"/>
      <c r="D41" s="50"/>
    </row>
    <row r="42" spans="2:4" ht="21">
      <c r="B42" s="50"/>
      <c r="D42" s="50"/>
    </row>
    <row r="43" ht="21">
      <c r="C43" s="50"/>
    </row>
    <row r="59" ht="0.75" customHeight="1">
      <c r="A59" s="1">
        <v>100</v>
      </c>
    </row>
  </sheetData>
  <sheetProtection/>
  <mergeCells count="12">
    <mergeCell ref="M5:N5"/>
    <mergeCell ref="A32:B32"/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110" zoomScaleNormal="110" zoomScalePageLayoutView="0" workbookViewId="0" topLeftCell="A16">
      <selection activeCell="E21" sqref="E21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0.00390625" style="1" customWidth="1"/>
    <col min="12" max="12" width="10.7109375" style="1" customWidth="1"/>
    <col min="13" max="13" width="16.00390625" style="1" customWidth="1"/>
    <col min="14" max="14" width="14.57421875" style="1" customWidth="1"/>
    <col min="15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115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4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147" t="s">
        <v>37</v>
      </c>
      <c r="L4" s="148"/>
      <c r="M4" s="148"/>
      <c r="N4" s="149"/>
    </row>
    <row r="5" spans="1:14" ht="22.5" customHeight="1" thickBot="1">
      <c r="A5" s="145"/>
      <c r="B5" s="152"/>
      <c r="C5" s="141" t="s">
        <v>116</v>
      </c>
      <c r="D5" s="150"/>
      <c r="E5" s="142"/>
      <c r="F5" s="141" t="s">
        <v>110</v>
      </c>
      <c r="G5" s="150"/>
      <c r="H5" s="142"/>
      <c r="I5" s="139" t="s">
        <v>1</v>
      </c>
      <c r="J5" s="140"/>
      <c r="K5" s="141" t="s">
        <v>85</v>
      </c>
      <c r="L5" s="142"/>
      <c r="M5" s="139" t="s">
        <v>1</v>
      </c>
      <c r="N5" s="140"/>
    </row>
    <row r="6" spans="1:14" ht="21.75" customHeight="1">
      <c r="A6" s="145"/>
      <c r="B6" s="152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46"/>
      <c r="B7" s="153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91" t="s">
        <v>10</v>
      </c>
      <c r="C8" s="35">
        <v>557</v>
      </c>
      <c r="D8" s="94">
        <v>64975.84969403</v>
      </c>
      <c r="E8" s="23">
        <f aca="true" t="shared" si="0" ref="E8:E31">(D8*$A$59)/$D$32</f>
        <v>19.136977087551777</v>
      </c>
      <c r="F8" s="35">
        <v>546</v>
      </c>
      <c r="G8" s="94">
        <v>63967.19089246</v>
      </c>
      <c r="H8" s="23">
        <f aca="true" t="shared" si="1" ref="H8:H19">(G8*$A$59)/$D$32</f>
        <v>18.839902398021767</v>
      </c>
      <c r="I8" s="39">
        <f aca="true" t="shared" si="2" ref="I8:I31">(D8-G8)</f>
        <v>1008.6588015700036</v>
      </c>
      <c r="J8" s="46">
        <f aca="true" t="shared" si="3" ref="J8:J31">IF(G8&lt;&gt;0,(D8-G8)/G8*100,0)</f>
        <v>1.5768377311827477</v>
      </c>
      <c r="K8" s="53">
        <v>61385.712333129995</v>
      </c>
      <c r="L8" s="13">
        <v>19.05729979178357</v>
      </c>
      <c r="M8" s="39">
        <f aca="true" t="shared" si="4" ref="M8:M32">D8-K8</f>
        <v>3590.1373609000075</v>
      </c>
      <c r="N8" s="46">
        <f>IF(AND(K8=0,M8=0),"0.00",IF(K8=0,"new",(M8*100)/K8))</f>
        <v>5.84849018517034</v>
      </c>
      <c r="P8" s="85"/>
    </row>
    <row r="9" spans="1:16" ht="21">
      <c r="A9" s="11">
        <v>2</v>
      </c>
      <c r="B9" s="91" t="s">
        <v>11</v>
      </c>
      <c r="C9" s="41">
        <v>338</v>
      </c>
      <c r="D9" s="95">
        <v>33194.3760005</v>
      </c>
      <c r="E9" s="23">
        <f t="shared" si="0"/>
        <v>9.776555688744047</v>
      </c>
      <c r="F9" s="41">
        <v>340</v>
      </c>
      <c r="G9" s="95">
        <v>35388.60720767</v>
      </c>
      <c r="H9" s="23">
        <f t="shared" si="1"/>
        <v>10.422810451615758</v>
      </c>
      <c r="I9" s="39">
        <f t="shared" si="2"/>
        <v>-2194.23120717</v>
      </c>
      <c r="J9" s="46">
        <f t="shared" si="3"/>
        <v>-6.200388713502209</v>
      </c>
      <c r="K9" s="54">
        <v>33155.36159595</v>
      </c>
      <c r="L9" s="14">
        <v>10.293138934513843</v>
      </c>
      <c r="M9" s="39">
        <f t="shared" si="4"/>
        <v>39.01440454999829</v>
      </c>
      <c r="N9" s="46">
        <f>IF(AND(K9=0,M9=0),"0.00",IF(K9=0,"new",(M9*100)/K9))</f>
        <v>0.11767147957983358</v>
      </c>
      <c r="P9" s="85"/>
    </row>
    <row r="10" spans="1:16" ht="21">
      <c r="A10" s="11">
        <v>3</v>
      </c>
      <c r="B10" s="91" t="s">
        <v>12</v>
      </c>
      <c r="C10" s="41">
        <v>132</v>
      </c>
      <c r="D10" s="96">
        <v>25695.57284659</v>
      </c>
      <c r="E10" s="23">
        <f t="shared" si="0"/>
        <v>7.5679747341863735</v>
      </c>
      <c r="F10" s="41">
        <v>121</v>
      </c>
      <c r="G10" s="96">
        <v>25954.20034257</v>
      </c>
      <c r="H10" s="23">
        <f t="shared" si="1"/>
        <v>7.644146857953689</v>
      </c>
      <c r="I10" s="39">
        <f t="shared" si="2"/>
        <v>-258.62749597999937</v>
      </c>
      <c r="J10" s="46">
        <f t="shared" si="3"/>
        <v>-0.9964764568600457</v>
      </c>
      <c r="K10" s="54">
        <v>23431.16428703</v>
      </c>
      <c r="L10" s="14">
        <v>7.27424518371953</v>
      </c>
      <c r="M10" s="39">
        <f t="shared" si="4"/>
        <v>2264.408559560001</v>
      </c>
      <c r="N10" s="46">
        <f>IF(AND(K10=0,M10=0),"0.00",IF(K10=0,"new",(M10*100)/K10))</f>
        <v>9.664088953588335</v>
      </c>
      <c r="P10" s="85"/>
    </row>
    <row r="11" spans="1:16" ht="21">
      <c r="A11" s="11">
        <v>4</v>
      </c>
      <c r="B11" s="91" t="s">
        <v>13</v>
      </c>
      <c r="C11" s="41">
        <v>48</v>
      </c>
      <c r="D11" s="96">
        <v>23700.40013316</v>
      </c>
      <c r="E11" s="23">
        <f t="shared" si="0"/>
        <v>6.980347566824735</v>
      </c>
      <c r="F11" s="41">
        <v>46</v>
      </c>
      <c r="G11" s="96">
        <v>25293.27320386</v>
      </c>
      <c r="H11" s="23">
        <f t="shared" si="1"/>
        <v>7.449487648884561</v>
      </c>
      <c r="I11" s="39">
        <f t="shared" si="2"/>
        <v>-1592.8730706999995</v>
      </c>
      <c r="J11" s="46">
        <f t="shared" si="3"/>
        <v>-6.297615408894218</v>
      </c>
      <c r="K11" s="54">
        <v>21756.26484133</v>
      </c>
      <c r="L11" s="14">
        <v>6.754269775035215</v>
      </c>
      <c r="M11" s="39">
        <f t="shared" si="4"/>
        <v>1944.13529183</v>
      </c>
      <c r="N11" s="46">
        <f aca="true" t="shared" si="5" ref="N11:N32">IF(AND(K11=0,M11=0),"0.00",IF(K11=0,"new",(M11*100)/K11))</f>
        <v>8.93597915822738</v>
      </c>
      <c r="P11" s="85"/>
    </row>
    <row r="12" spans="1:16" ht="21">
      <c r="A12" s="11">
        <v>5</v>
      </c>
      <c r="B12" s="91" t="s">
        <v>111</v>
      </c>
      <c r="C12" s="41">
        <v>28</v>
      </c>
      <c r="D12" s="96">
        <v>39820.98044999</v>
      </c>
      <c r="E12" s="23">
        <f t="shared" si="0"/>
        <v>11.728252790287458</v>
      </c>
      <c r="F12" s="41">
        <v>23</v>
      </c>
      <c r="G12" s="96">
        <v>40808.62035714</v>
      </c>
      <c r="H12" s="23">
        <f t="shared" si="1"/>
        <v>12.019136901274587</v>
      </c>
      <c r="I12" s="39">
        <f t="shared" si="2"/>
        <v>-987.6399071499982</v>
      </c>
      <c r="J12" s="46">
        <f t="shared" si="3"/>
        <v>-2.4201747045270983</v>
      </c>
      <c r="K12" s="54">
        <v>38204.88372497</v>
      </c>
      <c r="L12" s="14">
        <v>11.860771749390272</v>
      </c>
      <c r="M12" s="39">
        <f t="shared" si="4"/>
        <v>1616.0967250199974</v>
      </c>
      <c r="N12" s="46">
        <f t="shared" si="5"/>
        <v>4.230078899477835</v>
      </c>
      <c r="P12" s="85"/>
    </row>
    <row r="13" spans="1:16" ht="21">
      <c r="A13" s="11">
        <v>6</v>
      </c>
      <c r="B13" s="91" t="s">
        <v>15</v>
      </c>
      <c r="C13" s="41">
        <v>46</v>
      </c>
      <c r="D13" s="96">
        <v>17811.44313527</v>
      </c>
      <c r="E13" s="23">
        <f t="shared" si="0"/>
        <v>5.245905683126626</v>
      </c>
      <c r="F13" s="41">
        <v>46</v>
      </c>
      <c r="G13" s="96">
        <v>18461.26927634</v>
      </c>
      <c r="H13" s="23">
        <f t="shared" si="1"/>
        <v>5.43729537685296</v>
      </c>
      <c r="I13" s="39">
        <f t="shared" si="2"/>
        <v>-649.8261410699997</v>
      </c>
      <c r="J13" s="46">
        <f t="shared" si="3"/>
        <v>-3.5199429212747475</v>
      </c>
      <c r="K13" s="54">
        <v>22706.613493760007</v>
      </c>
      <c r="L13" s="14">
        <v>7.049307145910549</v>
      </c>
      <c r="M13" s="39">
        <f t="shared" si="4"/>
        <v>-4895.170358490006</v>
      </c>
      <c r="N13" s="46">
        <f t="shared" si="5"/>
        <v>-21.55834624936583</v>
      </c>
      <c r="P13" s="85"/>
    </row>
    <row r="14" spans="1:16" ht="21">
      <c r="A14" s="11">
        <v>7</v>
      </c>
      <c r="B14" s="92" t="s">
        <v>38</v>
      </c>
      <c r="C14" s="41">
        <v>46</v>
      </c>
      <c r="D14" s="96">
        <v>32776.07780023</v>
      </c>
      <c r="E14" s="23">
        <f t="shared" si="0"/>
        <v>9.653356636911305</v>
      </c>
      <c r="F14" s="41">
        <v>59</v>
      </c>
      <c r="G14" s="96">
        <v>34312.42654634</v>
      </c>
      <c r="H14" s="23">
        <f t="shared" si="1"/>
        <v>10.105848922756664</v>
      </c>
      <c r="I14" s="39">
        <f t="shared" si="2"/>
        <v>-1536.3487461100012</v>
      </c>
      <c r="J14" s="46">
        <f t="shared" si="3"/>
        <v>-4.477528699508076</v>
      </c>
      <c r="K14" s="54">
        <v>30815.523885900002</v>
      </c>
      <c r="L14" s="14">
        <v>9.566732299977204</v>
      </c>
      <c r="M14" s="39">
        <f t="shared" si="4"/>
        <v>1960.5539143299975</v>
      </c>
      <c r="N14" s="46">
        <f t="shared" si="5"/>
        <v>6.362228082148788</v>
      </c>
      <c r="P14" s="85"/>
    </row>
    <row r="15" spans="1:16" ht="21">
      <c r="A15" s="11">
        <v>8</v>
      </c>
      <c r="B15" s="92" t="s">
        <v>17</v>
      </c>
      <c r="C15" s="41">
        <v>94</v>
      </c>
      <c r="D15" s="96">
        <v>40973.40741456</v>
      </c>
      <c r="E15" s="23">
        <f t="shared" si="0"/>
        <v>12.067670720486213</v>
      </c>
      <c r="F15" s="41">
        <v>97</v>
      </c>
      <c r="G15" s="96">
        <v>37727.11046419</v>
      </c>
      <c r="H15" s="23">
        <f t="shared" si="1"/>
        <v>11.111556862011685</v>
      </c>
      <c r="I15" s="39">
        <f t="shared" si="2"/>
        <v>3246.2969503700006</v>
      </c>
      <c r="J15" s="46">
        <f t="shared" si="3"/>
        <v>8.604679527342377</v>
      </c>
      <c r="K15" s="54">
        <v>38637.755176549996</v>
      </c>
      <c r="L15" s="14">
        <v>11.995157434764364</v>
      </c>
      <c r="M15" s="39">
        <f t="shared" si="4"/>
        <v>2335.652238010007</v>
      </c>
      <c r="N15" s="46">
        <f t="shared" si="5"/>
        <v>6.044999838467737</v>
      </c>
      <c r="P15" s="85"/>
    </row>
    <row r="16" spans="1:16" ht="21">
      <c r="A16" s="11">
        <v>9</v>
      </c>
      <c r="B16" s="91" t="s">
        <v>16</v>
      </c>
      <c r="C16" s="41">
        <v>27</v>
      </c>
      <c r="D16" s="96">
        <v>9838.51625065</v>
      </c>
      <c r="E16" s="23">
        <f t="shared" si="0"/>
        <v>2.89768369249189</v>
      </c>
      <c r="F16" s="41">
        <v>26</v>
      </c>
      <c r="G16" s="96">
        <v>10032.05567449</v>
      </c>
      <c r="H16" s="23">
        <f t="shared" si="1"/>
        <v>2.9546857869162797</v>
      </c>
      <c r="I16" s="39">
        <f t="shared" si="2"/>
        <v>-193.53942384000038</v>
      </c>
      <c r="J16" s="46">
        <f t="shared" si="3"/>
        <v>-1.9292100255398488</v>
      </c>
      <c r="K16" s="54">
        <v>9690.25027168</v>
      </c>
      <c r="L16" s="14">
        <v>3.0083548347968128</v>
      </c>
      <c r="M16" s="39">
        <f t="shared" si="4"/>
        <v>148.2659789699992</v>
      </c>
      <c r="N16" s="46">
        <f>IF(AND(K16=0,M16=0),"0.00",IF(K16=0,"new",(M16*100)/K16))</f>
        <v>1.5300531442754397</v>
      </c>
      <c r="P16" s="85"/>
    </row>
    <row r="17" spans="1:16" ht="21">
      <c r="A17" s="11">
        <v>10</v>
      </c>
      <c r="B17" s="91" t="s">
        <v>18</v>
      </c>
      <c r="C17" s="41">
        <v>176</v>
      </c>
      <c r="D17" s="96">
        <v>9610.0956454</v>
      </c>
      <c r="E17" s="23">
        <f t="shared" si="0"/>
        <v>2.8304082369252717</v>
      </c>
      <c r="F17" s="41">
        <v>172</v>
      </c>
      <c r="G17" s="96">
        <v>8855.70748596</v>
      </c>
      <c r="H17" s="23">
        <f t="shared" si="1"/>
        <v>2.608222471132199</v>
      </c>
      <c r="I17" s="39">
        <f t="shared" si="2"/>
        <v>754.3881594400009</v>
      </c>
      <c r="J17" s="46">
        <f t="shared" si="3"/>
        <v>8.518666189415375</v>
      </c>
      <c r="K17" s="54">
        <v>8461.57151931</v>
      </c>
      <c r="L17" s="14">
        <v>2.626909406508243</v>
      </c>
      <c r="M17" s="39">
        <f t="shared" si="4"/>
        <v>1148.5241260900002</v>
      </c>
      <c r="N17" s="46">
        <f>IF(AND(K17=0,M17=0),"0.00",IF(K17=0,"new",(M17*100)/K17))</f>
        <v>13.57341391571263</v>
      </c>
      <c r="P17" s="85"/>
    </row>
    <row r="18" spans="1:16" ht="21">
      <c r="A18" s="11">
        <v>11</v>
      </c>
      <c r="B18" s="91" t="s">
        <v>20</v>
      </c>
      <c r="C18" s="41">
        <v>102</v>
      </c>
      <c r="D18" s="96">
        <v>10524.72567702</v>
      </c>
      <c r="E18" s="23">
        <f t="shared" si="0"/>
        <v>3.099789153698522</v>
      </c>
      <c r="F18" s="41">
        <v>104</v>
      </c>
      <c r="G18" s="96">
        <v>11349.086505289995</v>
      </c>
      <c r="H18" s="23">
        <f t="shared" si="1"/>
        <v>3.3425835820402194</v>
      </c>
      <c r="I18" s="39">
        <f t="shared" si="2"/>
        <v>-824.3608282699952</v>
      </c>
      <c r="J18" s="46">
        <f t="shared" si="3"/>
        <v>-7.263675608479564</v>
      </c>
      <c r="K18" s="54">
        <v>9948.005106009996</v>
      </c>
      <c r="L18" s="14">
        <v>3.0883752656741317</v>
      </c>
      <c r="M18" s="39">
        <f t="shared" si="4"/>
        <v>576.7205710100043</v>
      </c>
      <c r="N18" s="46">
        <f>IF(AND(K18=0,M18=0),"0.00",IF(K18=0,"new",(M18*100)/K18))</f>
        <v>5.797348964583702</v>
      </c>
      <c r="P18" s="85"/>
    </row>
    <row r="19" spans="1:16" ht="21">
      <c r="A19" s="11">
        <v>12</v>
      </c>
      <c r="B19" s="91" t="s">
        <v>19</v>
      </c>
      <c r="C19" s="41">
        <v>2</v>
      </c>
      <c r="D19" s="96">
        <v>610.17752281</v>
      </c>
      <c r="E19" s="23">
        <f t="shared" si="0"/>
        <v>0.17971220581709382</v>
      </c>
      <c r="F19" s="41">
        <v>2</v>
      </c>
      <c r="G19" s="96">
        <v>654.83252352</v>
      </c>
      <c r="H19" s="23">
        <f t="shared" si="1"/>
        <v>0.19286419581731687</v>
      </c>
      <c r="I19" s="39">
        <f t="shared" si="2"/>
        <v>-44.65500070999997</v>
      </c>
      <c r="J19" s="46">
        <f t="shared" si="3"/>
        <v>-6.81930098248031</v>
      </c>
      <c r="K19" s="54">
        <v>151.76808378</v>
      </c>
      <c r="L19" s="14">
        <v>0.04711666219207512</v>
      </c>
      <c r="M19" s="39">
        <f t="shared" si="4"/>
        <v>458.40943903000004</v>
      </c>
      <c r="N19" s="46">
        <f>IF(AND(K19=0,M19=0),"0.00",IF(K19=0,"new",(M19*100)/K19))</f>
        <v>302.04600836530375</v>
      </c>
      <c r="P19" s="85"/>
    </row>
    <row r="20" spans="1:16" ht="21">
      <c r="A20" s="11">
        <v>13</v>
      </c>
      <c r="B20" s="91" t="s">
        <v>118</v>
      </c>
      <c r="C20" s="41">
        <v>0</v>
      </c>
      <c r="D20" s="43">
        <v>0</v>
      </c>
      <c r="E20" s="14">
        <v>0</v>
      </c>
      <c r="F20" s="41">
        <v>0</v>
      </c>
      <c r="G20" s="43">
        <v>0</v>
      </c>
      <c r="H20" s="14">
        <v>0</v>
      </c>
      <c r="I20" s="39">
        <f t="shared" si="2"/>
        <v>0</v>
      </c>
      <c r="J20" s="46">
        <f t="shared" si="3"/>
        <v>0</v>
      </c>
      <c r="K20" s="54">
        <v>0</v>
      </c>
      <c r="L20" s="14">
        <v>0</v>
      </c>
      <c r="M20" s="39">
        <f t="shared" si="4"/>
        <v>0</v>
      </c>
      <c r="N20" s="86" t="str">
        <f t="shared" si="5"/>
        <v>0.00</v>
      </c>
      <c r="P20" s="85"/>
    </row>
    <row r="21" spans="1:16" ht="21">
      <c r="A21" s="11">
        <v>14</v>
      </c>
      <c r="B21" s="91" t="s">
        <v>21</v>
      </c>
      <c r="C21" s="41">
        <v>99</v>
      </c>
      <c r="D21" s="96">
        <v>5599.86111264</v>
      </c>
      <c r="E21" s="23">
        <f t="shared" si="0"/>
        <v>1.6492960740136375</v>
      </c>
      <c r="F21" s="41">
        <v>101</v>
      </c>
      <c r="G21" s="96">
        <v>6036.65431318</v>
      </c>
      <c r="H21" s="23">
        <f aca="true" t="shared" si="6" ref="H21:H31">(G21*$A$59)/$D$32</f>
        <v>1.777942355825946</v>
      </c>
      <c r="I21" s="39">
        <f t="shared" si="2"/>
        <v>-436.7932005399998</v>
      </c>
      <c r="J21" s="46">
        <f t="shared" si="3"/>
        <v>-7.235683507441146</v>
      </c>
      <c r="K21" s="54">
        <v>6537.463016510001</v>
      </c>
      <c r="L21" s="14">
        <v>2.0295666181605796</v>
      </c>
      <c r="M21" s="39">
        <f t="shared" si="4"/>
        <v>-937.6019038700006</v>
      </c>
      <c r="N21" s="86">
        <f t="shared" si="5"/>
        <v>-14.341984061739835</v>
      </c>
      <c r="P21" s="85"/>
    </row>
    <row r="22" spans="1:16" ht="21">
      <c r="A22" s="11">
        <v>15</v>
      </c>
      <c r="B22" s="91" t="s">
        <v>22</v>
      </c>
      <c r="C22" s="41">
        <v>2</v>
      </c>
      <c r="D22" s="98">
        <v>2314.59500305</v>
      </c>
      <c r="E22" s="23">
        <f t="shared" si="0"/>
        <v>0.6817048449371715</v>
      </c>
      <c r="F22" s="41">
        <v>2</v>
      </c>
      <c r="G22" s="96">
        <v>2384.57474535</v>
      </c>
      <c r="H22" s="23">
        <f t="shared" si="6"/>
        <v>0.702315590795735</v>
      </c>
      <c r="I22" s="39">
        <f t="shared" si="2"/>
        <v>-69.9797423</v>
      </c>
      <c r="J22" s="46">
        <f t="shared" si="3"/>
        <v>-2.9346843682070705</v>
      </c>
      <c r="K22" s="54">
        <v>2467.7160350500003</v>
      </c>
      <c r="L22" s="14">
        <v>0.7661066800972551</v>
      </c>
      <c r="M22" s="39">
        <f t="shared" si="4"/>
        <v>-153.12103200000047</v>
      </c>
      <c r="N22" s="86">
        <f t="shared" si="5"/>
        <v>-6.20496968958983</v>
      </c>
      <c r="P22" s="85"/>
    </row>
    <row r="23" spans="1:16" ht="21">
      <c r="A23" s="11">
        <v>16</v>
      </c>
      <c r="B23" s="91" t="s">
        <v>33</v>
      </c>
      <c r="C23" s="41">
        <v>8</v>
      </c>
      <c r="D23" s="96">
        <v>89.83062802</v>
      </c>
      <c r="E23" s="23">
        <f t="shared" si="0"/>
        <v>0.02645731726902029</v>
      </c>
      <c r="F23" s="41">
        <v>8</v>
      </c>
      <c r="G23" s="96">
        <v>91.50566626</v>
      </c>
      <c r="H23" s="23">
        <f t="shared" si="6"/>
        <v>0.02695065700325386</v>
      </c>
      <c r="I23" s="39">
        <f t="shared" si="2"/>
        <v>-1.6750382399999921</v>
      </c>
      <c r="J23" s="46">
        <f t="shared" si="3"/>
        <v>-1.8305295272542088</v>
      </c>
      <c r="K23" s="54">
        <v>79.82062312000001</v>
      </c>
      <c r="L23" s="14">
        <v>0.024780449497917363</v>
      </c>
      <c r="M23" s="39">
        <f t="shared" si="4"/>
        <v>10.010004899999998</v>
      </c>
      <c r="N23" s="86">
        <f t="shared" si="5"/>
        <v>12.540624851990003</v>
      </c>
      <c r="P23" s="85"/>
    </row>
    <row r="24" spans="1:16" ht="21">
      <c r="A24" s="11">
        <v>17</v>
      </c>
      <c r="B24" s="91" t="s">
        <v>32</v>
      </c>
      <c r="C24" s="41">
        <v>139</v>
      </c>
      <c r="D24" s="96">
        <v>12499.75885469</v>
      </c>
      <c r="E24" s="23">
        <f t="shared" si="0"/>
        <v>3.6814847351523508</v>
      </c>
      <c r="F24" s="41">
        <v>135</v>
      </c>
      <c r="G24" s="96">
        <v>12585.69052403</v>
      </c>
      <c r="H24" s="23">
        <f t="shared" si="6"/>
        <v>3.7067937137189784</v>
      </c>
      <c r="I24" s="39">
        <f t="shared" si="2"/>
        <v>-85.93166933999964</v>
      </c>
      <c r="J24" s="46">
        <f t="shared" si="3"/>
        <v>-0.6827727821205308</v>
      </c>
      <c r="K24" s="54">
        <v>9142.74108902</v>
      </c>
      <c r="L24" s="14">
        <v>2.8383796689783862</v>
      </c>
      <c r="M24" s="39">
        <f t="shared" si="4"/>
        <v>3357.01776567</v>
      </c>
      <c r="N24" s="86">
        <f t="shared" si="5"/>
        <v>36.71784788592142</v>
      </c>
      <c r="P24" s="85"/>
    </row>
    <row r="25" spans="1:16" ht="21">
      <c r="A25" s="11">
        <v>18</v>
      </c>
      <c r="B25" s="91" t="s">
        <v>23</v>
      </c>
      <c r="C25" s="41">
        <v>21</v>
      </c>
      <c r="D25" s="96">
        <v>501.848818190097</v>
      </c>
      <c r="E25" s="23">
        <f t="shared" si="0"/>
        <v>0.14780675251409955</v>
      </c>
      <c r="F25" s="41">
        <v>22</v>
      </c>
      <c r="G25" s="96">
        <v>523.33856438</v>
      </c>
      <c r="H25" s="23">
        <f t="shared" si="6"/>
        <v>0.15413600842056385</v>
      </c>
      <c r="I25" s="39">
        <f t="shared" si="2"/>
        <v>-21.489746189902974</v>
      </c>
      <c r="J25" s="46">
        <f t="shared" si="3"/>
        <v>-4.106279883150195</v>
      </c>
      <c r="K25" s="54">
        <v>532.99660242</v>
      </c>
      <c r="L25" s="14">
        <v>0.16546971036512687</v>
      </c>
      <c r="M25" s="39">
        <f t="shared" si="4"/>
        <v>-31.14778422990304</v>
      </c>
      <c r="N25" s="86">
        <f t="shared" si="5"/>
        <v>-5.843899208452863</v>
      </c>
      <c r="P25" s="85"/>
    </row>
    <row r="26" spans="1:16" ht="21">
      <c r="A26" s="11">
        <v>19</v>
      </c>
      <c r="B26" s="91" t="s">
        <v>26</v>
      </c>
      <c r="C26" s="41">
        <v>280</v>
      </c>
      <c r="D26" s="96">
        <v>1055.24904694</v>
      </c>
      <c r="E26" s="23">
        <f t="shared" si="0"/>
        <v>0.31079665641997883</v>
      </c>
      <c r="F26" s="41">
        <v>264</v>
      </c>
      <c r="G26" s="96">
        <v>1133.3036213900002</v>
      </c>
      <c r="H26" s="23">
        <f t="shared" si="6"/>
        <v>0.3337856378625024</v>
      </c>
      <c r="I26" s="39">
        <f t="shared" si="2"/>
        <v>-78.05457445000025</v>
      </c>
      <c r="J26" s="46">
        <f t="shared" si="3"/>
        <v>-6.88734889545893</v>
      </c>
      <c r="K26" s="54">
        <v>730.88616629</v>
      </c>
      <c r="L26" s="14">
        <v>0.2269048652407435</v>
      </c>
      <c r="M26" s="39">
        <f t="shared" si="4"/>
        <v>324.36288064999997</v>
      </c>
      <c r="N26" s="86">
        <f t="shared" si="5"/>
        <v>44.37939799797766</v>
      </c>
      <c r="P26" s="85"/>
    </row>
    <row r="27" spans="1:16" ht="21">
      <c r="A27" s="11">
        <v>20</v>
      </c>
      <c r="B27" s="91" t="s">
        <v>24</v>
      </c>
      <c r="C27" s="41">
        <v>10</v>
      </c>
      <c r="D27" s="96">
        <v>719.01363398</v>
      </c>
      <c r="E27" s="23">
        <f t="shared" si="0"/>
        <v>0.2117671027605946</v>
      </c>
      <c r="F27" s="41">
        <v>9</v>
      </c>
      <c r="G27" s="96">
        <v>651.80625598</v>
      </c>
      <c r="H27" s="23">
        <f t="shared" si="6"/>
        <v>0.19197288600226253</v>
      </c>
      <c r="I27" s="39">
        <f t="shared" si="2"/>
        <v>67.20737800000006</v>
      </c>
      <c r="J27" s="46">
        <f t="shared" si="3"/>
        <v>10.310943993465177</v>
      </c>
      <c r="K27" s="54">
        <v>492.84410291</v>
      </c>
      <c r="L27" s="14">
        <v>0.1530042979512591</v>
      </c>
      <c r="M27" s="39">
        <f t="shared" si="4"/>
        <v>226.16953107</v>
      </c>
      <c r="N27" s="86">
        <f t="shared" si="5"/>
        <v>45.89068424164581</v>
      </c>
      <c r="P27" s="85"/>
    </row>
    <row r="28" spans="1:16" ht="21">
      <c r="A28" s="11">
        <v>21</v>
      </c>
      <c r="B28" s="91" t="s">
        <v>25</v>
      </c>
      <c r="C28" s="41">
        <v>57</v>
      </c>
      <c r="D28" s="96">
        <v>1330.11046656</v>
      </c>
      <c r="E28" s="23">
        <f t="shared" si="0"/>
        <v>0.39175006779188415</v>
      </c>
      <c r="F28" s="41">
        <v>54</v>
      </c>
      <c r="G28" s="96">
        <v>1568.6836442000001</v>
      </c>
      <c r="H28" s="23">
        <f t="shared" si="6"/>
        <v>0.4620157042660553</v>
      </c>
      <c r="I28" s="39">
        <f t="shared" si="2"/>
        <v>-238.57317764000004</v>
      </c>
      <c r="J28" s="46">
        <f t="shared" si="3"/>
        <v>-15.20849525792487</v>
      </c>
      <c r="K28" s="54">
        <v>1018.03760281</v>
      </c>
      <c r="L28" s="14">
        <v>0.3160515217412908</v>
      </c>
      <c r="M28" s="39">
        <f t="shared" si="4"/>
        <v>312.0728637500001</v>
      </c>
      <c r="N28" s="86">
        <f t="shared" si="5"/>
        <v>30.654355289884453</v>
      </c>
      <c r="P28" s="85"/>
    </row>
    <row r="29" spans="1:16" ht="21">
      <c r="A29" s="11">
        <v>22</v>
      </c>
      <c r="B29" s="91" t="s">
        <v>34</v>
      </c>
      <c r="C29" s="41">
        <v>11</v>
      </c>
      <c r="D29" s="96">
        <v>492.84476043</v>
      </c>
      <c r="E29" s="23">
        <f t="shared" si="0"/>
        <v>0.14515483725848727</v>
      </c>
      <c r="F29" s="41">
        <v>11</v>
      </c>
      <c r="G29" s="96">
        <v>492.84476043</v>
      </c>
      <c r="H29" s="23">
        <f t="shared" si="6"/>
        <v>0.14515483725848727</v>
      </c>
      <c r="I29" s="39">
        <f t="shared" si="2"/>
        <v>0</v>
      </c>
      <c r="J29" s="46">
        <f t="shared" si="3"/>
        <v>0</v>
      </c>
      <c r="K29" s="54">
        <v>403.61814362</v>
      </c>
      <c r="L29" s="14">
        <v>0.12530394569060296</v>
      </c>
      <c r="M29" s="39">
        <f t="shared" si="4"/>
        <v>89.22661681</v>
      </c>
      <c r="N29" s="86">
        <f t="shared" si="5"/>
        <v>22.106691242801368</v>
      </c>
      <c r="P29" s="85"/>
    </row>
    <row r="30" spans="1:16" ht="21">
      <c r="A30" s="11">
        <v>23</v>
      </c>
      <c r="B30" s="91" t="s">
        <v>61</v>
      </c>
      <c r="C30" s="41">
        <v>16</v>
      </c>
      <c r="D30" s="96">
        <v>390.03696462</v>
      </c>
      <c r="E30" s="23">
        <f t="shared" si="0"/>
        <v>0.11487542664512457</v>
      </c>
      <c r="F30" s="41">
        <v>16</v>
      </c>
      <c r="G30" s="96">
        <v>447.70132211999993</v>
      </c>
      <c r="H30" s="23">
        <f t="shared" si="6"/>
        <v>0.13185899043755442</v>
      </c>
      <c r="I30" s="39">
        <f t="shared" si="2"/>
        <v>-57.66435749999994</v>
      </c>
      <c r="J30" s="46">
        <f t="shared" si="3"/>
        <v>-12.88009542320356</v>
      </c>
      <c r="K30" s="54">
        <v>512.93088068</v>
      </c>
      <c r="L30" s="14">
        <v>0.1592402725985261</v>
      </c>
      <c r="M30" s="39">
        <f t="shared" si="4"/>
        <v>-122.89391605999998</v>
      </c>
      <c r="N30" s="84">
        <f t="shared" si="5"/>
        <v>-23.959157205952916</v>
      </c>
      <c r="P30" s="85"/>
    </row>
    <row r="31" spans="1:16" ht="21.75" thickBot="1">
      <c r="A31" s="93">
        <v>24</v>
      </c>
      <c r="B31" s="89" t="s">
        <v>87</v>
      </c>
      <c r="C31" s="64">
        <v>106</v>
      </c>
      <c r="D31" s="97">
        <v>5005.60118112</v>
      </c>
      <c r="E31" s="23">
        <f t="shared" si="0"/>
        <v>1.4742719881863575</v>
      </c>
      <c r="F31" s="64">
        <v>106</v>
      </c>
      <c r="G31" s="97">
        <v>5490.48085876</v>
      </c>
      <c r="H31" s="23">
        <f t="shared" si="6"/>
        <v>1.6170809137319477</v>
      </c>
      <c r="I31" s="39">
        <f t="shared" si="2"/>
        <v>-484.8796776400004</v>
      </c>
      <c r="J31" s="46">
        <f t="shared" si="3"/>
        <v>-8.831278900943264</v>
      </c>
      <c r="K31" s="69">
        <v>1847.35163005</v>
      </c>
      <c r="L31" s="70">
        <v>0.573513485412507</v>
      </c>
      <c r="M31" s="39">
        <f t="shared" si="4"/>
        <v>3158.2495510699996</v>
      </c>
      <c r="N31" s="84">
        <f>IF(AND(K31=0,M31=0),"0.00",IF(K31=0,"new",(M31*100)/K31))</f>
        <v>170.96093129733612</v>
      </c>
      <c r="P31" s="85"/>
    </row>
    <row r="32" spans="1:16" ht="22.5" customHeight="1" thickBot="1">
      <c r="A32" s="139" t="s">
        <v>27</v>
      </c>
      <c r="B32" s="140"/>
      <c r="C32" s="47">
        <f>SUM(C8:C31)</f>
        <v>2345</v>
      </c>
      <c r="D32" s="80">
        <f>SUM(D8:D31)</f>
        <v>339530.37304045004</v>
      </c>
      <c r="E32" s="47">
        <f>SUM(E8:E31)</f>
        <v>100.00000000000001</v>
      </c>
      <c r="F32" s="77">
        <v>2250</v>
      </c>
      <c r="G32" s="48">
        <v>343317.11471569</v>
      </c>
      <c r="H32" s="48">
        <v>100</v>
      </c>
      <c r="I32" s="82">
        <f>SUM(I8:I31)</f>
        <v>-4680.591715459891</v>
      </c>
      <c r="J32" s="88">
        <f>IF(G32&lt;&gt;0,(D32-G32)/G32*100,0)</f>
        <v>-1.1029865721596457</v>
      </c>
      <c r="K32" s="55">
        <v>322111.28021188</v>
      </c>
      <c r="L32" s="56">
        <v>100</v>
      </c>
      <c r="M32" s="82">
        <f t="shared" si="4"/>
        <v>17419.09282857005</v>
      </c>
      <c r="N32" s="87">
        <f t="shared" si="5"/>
        <v>5.407787276841727</v>
      </c>
      <c r="P32" s="85"/>
    </row>
    <row r="33" spans="1:14" ht="22.5" customHeight="1">
      <c r="A33" s="16"/>
      <c r="B33" s="16"/>
      <c r="C33" s="49"/>
      <c r="D33" s="49"/>
      <c r="E33" s="49"/>
      <c r="F33" s="49"/>
      <c r="G33" s="71"/>
      <c r="H33" s="71"/>
      <c r="I33" s="72"/>
      <c r="J33" s="72"/>
      <c r="K33" s="71"/>
      <c r="L33" s="71"/>
      <c r="M33" s="73"/>
      <c r="N33" s="73"/>
    </row>
    <row r="34" spans="2:13" ht="21">
      <c r="B34" s="81" t="s">
        <v>117</v>
      </c>
      <c r="M34" s="2" t="s">
        <v>28</v>
      </c>
    </row>
    <row r="35" spans="2:13" ht="21">
      <c r="B35" s="81"/>
      <c r="M35" s="2" t="s">
        <v>29</v>
      </c>
    </row>
    <row r="36" spans="2:8" ht="21">
      <c r="B36" s="50"/>
      <c r="H36" s="2"/>
    </row>
    <row r="37" spans="2:8" ht="21">
      <c r="B37" s="50"/>
      <c r="H37" s="2"/>
    </row>
    <row r="38" spans="2:4" ht="21">
      <c r="B38" s="50"/>
      <c r="D38" s="50"/>
    </row>
    <row r="39" spans="2:6" ht="21">
      <c r="B39" s="21"/>
      <c r="D39" s="50"/>
      <c r="F39" s="18"/>
    </row>
    <row r="40" spans="2:4" ht="21">
      <c r="B40" s="50"/>
      <c r="D40" s="50"/>
    </row>
    <row r="41" spans="2:4" ht="21">
      <c r="B41" s="50"/>
      <c r="D41" s="50"/>
    </row>
    <row r="42" spans="2:4" ht="21">
      <c r="B42" s="50"/>
      <c r="D42" s="50"/>
    </row>
    <row r="43" ht="21">
      <c r="C43" s="50"/>
    </row>
    <row r="59" ht="0.75" customHeight="1">
      <c r="A59" s="1">
        <v>100</v>
      </c>
    </row>
  </sheetData>
  <sheetProtection/>
  <mergeCells count="12"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  <mergeCell ref="M5:N5"/>
    <mergeCell ref="A32:B32"/>
  </mergeCells>
  <conditionalFormatting sqref="J8:J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0">
      <selection activeCell="D31" sqref="D31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1.28125" style="1" customWidth="1"/>
    <col min="4" max="4" width="17.14062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42187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45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44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45"/>
      <c r="C5" s="141" t="s">
        <v>46</v>
      </c>
      <c r="D5" s="150"/>
      <c r="E5" s="142"/>
      <c r="F5" s="141" t="s">
        <v>42</v>
      </c>
      <c r="G5" s="150"/>
      <c r="H5" s="142"/>
      <c r="I5" s="139" t="s">
        <v>1</v>
      </c>
      <c r="J5" s="140"/>
      <c r="L5" s="141" t="s">
        <v>42</v>
      </c>
      <c r="M5" s="142"/>
      <c r="N5" s="139" t="s">
        <v>1</v>
      </c>
      <c r="O5" s="140"/>
    </row>
    <row r="6" spans="1:15" ht="21.75" customHeight="1">
      <c r="A6" s="145"/>
      <c r="B6" s="145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46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2" t="s">
        <v>10</v>
      </c>
      <c r="C8" s="35">
        <v>469</v>
      </c>
      <c r="D8" s="36">
        <v>86981.12725128</v>
      </c>
      <c r="E8" s="22">
        <f aca="true" t="shared" si="0" ref="E8:E30">(D8*$A$58)/$D$31</f>
        <v>24.873470847744088</v>
      </c>
      <c r="F8" s="37">
        <v>483</v>
      </c>
      <c r="G8" s="38">
        <v>76960.63121580001</v>
      </c>
      <c r="H8" s="13">
        <v>24.31489177725626</v>
      </c>
      <c r="I8" s="39">
        <f aca="true" t="shared" si="1" ref="I8:I30">(D8-G8)</f>
        <v>10020.496035479999</v>
      </c>
      <c r="J8" s="40">
        <f aca="true" t="shared" si="2" ref="J8:J31">IF(G8&lt;&gt;0,(D8-G8)/G8*100,0)</f>
        <v>13.02028826580465</v>
      </c>
      <c r="K8" s="17"/>
      <c r="L8" s="53">
        <v>76960.63121580001</v>
      </c>
      <c r="M8" s="13">
        <v>24.31489177725626</v>
      </c>
      <c r="N8" s="39">
        <f aca="true" t="shared" si="3" ref="N8:N31">D8-L8</f>
        <v>10020.496035479999</v>
      </c>
      <c r="O8" s="40">
        <f>IF(AND(L8=0,N8=0),"0.00",IF(L8=0,"new",(N8*100)/L8))</f>
        <v>13.02028826580465</v>
      </c>
      <c r="Q8" s="85"/>
    </row>
    <row r="9" spans="1:17" ht="21">
      <c r="A9" s="11">
        <v>2</v>
      </c>
      <c r="B9" s="12" t="s">
        <v>11</v>
      </c>
      <c r="C9" s="41">
        <v>334</v>
      </c>
      <c r="D9" s="42">
        <v>37913.29505264</v>
      </c>
      <c r="E9" s="23">
        <f t="shared" si="0"/>
        <v>10.841837408124457</v>
      </c>
      <c r="F9" s="41">
        <v>338</v>
      </c>
      <c r="G9" s="43">
        <v>36814.50135476</v>
      </c>
      <c r="H9" s="14">
        <v>11.631149616803963</v>
      </c>
      <c r="I9" s="39">
        <f t="shared" si="1"/>
        <v>1098.793697879999</v>
      </c>
      <c r="J9" s="44">
        <f t="shared" si="2"/>
        <v>2.984676302665521</v>
      </c>
      <c r="K9" s="17"/>
      <c r="L9" s="54">
        <v>36814.50135476</v>
      </c>
      <c r="M9" s="14">
        <v>11.631149616803963</v>
      </c>
      <c r="N9" s="39">
        <f t="shared" si="3"/>
        <v>1098.793697879999</v>
      </c>
      <c r="O9" s="46">
        <f>IF(AND(L9=0,N9=0),"0.00",IF(L9=0,"new",(N9*100)/L9))</f>
        <v>2.984676302665521</v>
      </c>
      <c r="Q9" s="85"/>
    </row>
    <row r="10" spans="1:17" ht="21">
      <c r="A10" s="11">
        <v>3</v>
      </c>
      <c r="B10" s="12" t="s">
        <v>12</v>
      </c>
      <c r="C10" s="41">
        <v>84</v>
      </c>
      <c r="D10" s="42">
        <v>24702.980700230008</v>
      </c>
      <c r="E10" s="23">
        <f t="shared" si="0"/>
        <v>7.064163108906061</v>
      </c>
      <c r="F10" s="41">
        <v>88</v>
      </c>
      <c r="G10" s="43">
        <v>24535.491235370006</v>
      </c>
      <c r="H10" s="14">
        <v>7.7517271449738825</v>
      </c>
      <c r="I10" s="39">
        <f t="shared" si="1"/>
        <v>167.48946486000204</v>
      </c>
      <c r="J10" s="45">
        <f t="shared" si="2"/>
        <v>0.6826415793075774</v>
      </c>
      <c r="K10" s="17"/>
      <c r="L10" s="54">
        <v>24535.491235370006</v>
      </c>
      <c r="M10" s="14">
        <v>7.7517271449738825</v>
      </c>
      <c r="N10" s="39">
        <f t="shared" si="3"/>
        <v>167.48946486000204</v>
      </c>
      <c r="O10" s="46">
        <f>IF(AND(L10=0,N10=0),"0.00",IF(L10=0,"new",(N10*100)/L10))</f>
        <v>0.6826415793075774</v>
      </c>
      <c r="Q10" s="85"/>
    </row>
    <row r="11" spans="1:17" ht="21">
      <c r="A11" s="11">
        <v>4</v>
      </c>
      <c r="B11" s="12" t="s">
        <v>13</v>
      </c>
      <c r="C11" s="41">
        <v>28</v>
      </c>
      <c r="D11" s="42">
        <v>27580.667390609997</v>
      </c>
      <c r="E11" s="23">
        <f t="shared" si="0"/>
        <v>7.88707789817208</v>
      </c>
      <c r="F11" s="41">
        <v>28</v>
      </c>
      <c r="G11" s="43">
        <v>27334.71205846</v>
      </c>
      <c r="H11" s="14">
        <v>8.636111151430708</v>
      </c>
      <c r="I11" s="39">
        <f t="shared" si="1"/>
        <v>245.95533214999523</v>
      </c>
      <c r="J11" s="46">
        <f t="shared" si="2"/>
        <v>0.8997911945221053</v>
      </c>
      <c r="K11" s="17"/>
      <c r="L11" s="54">
        <v>27334.71205846</v>
      </c>
      <c r="M11" s="14">
        <v>8.636111151430708</v>
      </c>
      <c r="N11" s="39">
        <f t="shared" si="3"/>
        <v>245.95533214999523</v>
      </c>
      <c r="O11" s="46">
        <f aca="true" t="shared" si="4" ref="O11:O31">IF(AND(L11=0,N11=0),"0.00",IF(L11=0,"new",(N11*100)/L11))</f>
        <v>0.8997911945221054</v>
      </c>
      <c r="Q11" s="85"/>
    </row>
    <row r="12" spans="1:17" ht="21">
      <c r="A12" s="11">
        <v>5</v>
      </c>
      <c r="B12" s="12" t="s">
        <v>14</v>
      </c>
      <c r="C12" s="41">
        <v>13</v>
      </c>
      <c r="D12" s="42">
        <v>32370.84563095</v>
      </c>
      <c r="E12" s="23">
        <f t="shared" si="0"/>
        <v>9.256896416071799</v>
      </c>
      <c r="F12" s="41">
        <v>13</v>
      </c>
      <c r="G12" s="43">
        <v>31601.77263445</v>
      </c>
      <c r="H12" s="14">
        <v>9.984243494852718</v>
      </c>
      <c r="I12" s="39">
        <f t="shared" si="1"/>
        <v>769.0729964999991</v>
      </c>
      <c r="J12" s="46">
        <f t="shared" si="2"/>
        <v>2.4336387879128356</v>
      </c>
      <c r="K12" s="17"/>
      <c r="L12" s="54">
        <v>31601.77263445</v>
      </c>
      <c r="M12" s="14">
        <v>9.984243494852718</v>
      </c>
      <c r="N12" s="39">
        <f t="shared" si="3"/>
        <v>769.0729964999991</v>
      </c>
      <c r="O12" s="46">
        <f t="shared" si="4"/>
        <v>2.4336387879128356</v>
      </c>
      <c r="Q12" s="85"/>
    </row>
    <row r="13" spans="1:17" ht="21">
      <c r="A13" s="11">
        <v>6</v>
      </c>
      <c r="B13" s="12" t="s">
        <v>15</v>
      </c>
      <c r="C13" s="41">
        <v>24</v>
      </c>
      <c r="D13" s="42">
        <v>35520.66353314001</v>
      </c>
      <c r="E13" s="23">
        <f t="shared" si="0"/>
        <v>10.157630934486225</v>
      </c>
      <c r="F13" s="41">
        <v>23</v>
      </c>
      <c r="G13" s="43">
        <v>25678.57249136</v>
      </c>
      <c r="H13" s="14">
        <v>8.112871493622373</v>
      </c>
      <c r="I13" s="39">
        <f t="shared" si="1"/>
        <v>9842.091041780011</v>
      </c>
      <c r="J13" s="44">
        <f t="shared" si="2"/>
        <v>38.32803028708685</v>
      </c>
      <c r="K13" s="17"/>
      <c r="L13" s="54">
        <v>25678.57249136</v>
      </c>
      <c r="M13" s="14">
        <v>8.112871493622373</v>
      </c>
      <c r="N13" s="39">
        <f t="shared" si="3"/>
        <v>9842.091041780011</v>
      </c>
      <c r="O13" s="46">
        <f t="shared" si="4"/>
        <v>38.32803028708685</v>
      </c>
      <c r="Q13" s="85"/>
    </row>
    <row r="14" spans="1:17" ht="21">
      <c r="A14" s="11">
        <v>7</v>
      </c>
      <c r="B14" s="15" t="s">
        <v>38</v>
      </c>
      <c r="C14" s="41">
        <v>45</v>
      </c>
      <c r="D14" s="42">
        <v>21345.38534166</v>
      </c>
      <c r="E14" s="23">
        <f t="shared" si="0"/>
        <v>6.104011718494149</v>
      </c>
      <c r="F14" s="41">
        <v>45</v>
      </c>
      <c r="G14" s="43">
        <v>20766.655729349997</v>
      </c>
      <c r="H14" s="14">
        <v>6.561003706152295</v>
      </c>
      <c r="I14" s="39">
        <f t="shared" si="1"/>
        <v>578.7296123100023</v>
      </c>
      <c r="J14" s="46">
        <f t="shared" si="2"/>
        <v>2.786821430723052</v>
      </c>
      <c r="K14" s="17"/>
      <c r="L14" s="54">
        <v>20766.655729349997</v>
      </c>
      <c r="M14" s="14">
        <v>6.561003706152295</v>
      </c>
      <c r="N14" s="39">
        <f t="shared" si="3"/>
        <v>578.7296123100023</v>
      </c>
      <c r="O14" s="46">
        <f t="shared" si="4"/>
        <v>2.786821430723052</v>
      </c>
      <c r="Q14" s="85"/>
    </row>
    <row r="15" spans="1:17" ht="21">
      <c r="A15" s="11">
        <v>8</v>
      </c>
      <c r="B15" s="15" t="s">
        <v>17</v>
      </c>
      <c r="C15" s="41">
        <v>84</v>
      </c>
      <c r="D15" s="42">
        <v>44490.72327339999</v>
      </c>
      <c r="E15" s="23">
        <f t="shared" si="0"/>
        <v>12.72274507479068</v>
      </c>
      <c r="F15" s="41">
        <v>85</v>
      </c>
      <c r="G15" s="43">
        <v>34210.637577509995</v>
      </c>
      <c r="H15" s="14">
        <v>10.808486588365165</v>
      </c>
      <c r="I15" s="39">
        <f t="shared" si="1"/>
        <v>10280.085695889997</v>
      </c>
      <c r="J15" s="44">
        <f t="shared" si="2"/>
        <v>30.049383536330538</v>
      </c>
      <c r="K15" s="17"/>
      <c r="L15" s="54">
        <v>34210.637577509995</v>
      </c>
      <c r="M15" s="14">
        <v>10.808486588365165</v>
      </c>
      <c r="N15" s="39">
        <f t="shared" si="3"/>
        <v>10280.085695889997</v>
      </c>
      <c r="O15" s="46">
        <f t="shared" si="4"/>
        <v>30.049383536330538</v>
      </c>
      <c r="Q15" s="85"/>
    </row>
    <row r="16" spans="1:17" ht="21">
      <c r="A16" s="11">
        <v>9</v>
      </c>
      <c r="B16" s="12" t="s">
        <v>16</v>
      </c>
      <c r="C16" s="41">
        <v>24</v>
      </c>
      <c r="D16" s="63">
        <v>9134.97946981</v>
      </c>
      <c r="E16" s="23">
        <f t="shared" si="0"/>
        <v>2.612275245417862</v>
      </c>
      <c r="F16" s="41">
        <v>25</v>
      </c>
      <c r="G16" s="43">
        <v>9088.44179665</v>
      </c>
      <c r="H16" s="14">
        <v>2.8713963908350735</v>
      </c>
      <c r="I16" s="39">
        <f t="shared" si="1"/>
        <v>46.53767315999903</v>
      </c>
      <c r="J16" s="45">
        <f t="shared" si="2"/>
        <v>0.5120533772593759</v>
      </c>
      <c r="K16" s="17"/>
      <c r="L16" s="54">
        <v>9088.44179665</v>
      </c>
      <c r="M16" s="14">
        <v>2.8713963908350735</v>
      </c>
      <c r="N16" s="39">
        <f t="shared" si="3"/>
        <v>46.53767315999903</v>
      </c>
      <c r="O16" s="46">
        <f t="shared" si="4"/>
        <v>0.5120533772593759</v>
      </c>
      <c r="Q16" s="85"/>
    </row>
    <row r="17" spans="1:17" ht="21">
      <c r="A17" s="11">
        <v>10</v>
      </c>
      <c r="B17" s="12" t="s">
        <v>18</v>
      </c>
      <c r="C17" s="41">
        <v>180</v>
      </c>
      <c r="D17" s="42">
        <v>7167.005497689999</v>
      </c>
      <c r="E17" s="23">
        <f t="shared" si="0"/>
        <v>2.0495055415574694</v>
      </c>
      <c r="F17" s="41">
        <v>182</v>
      </c>
      <c r="G17" s="43">
        <v>7079.924354600001</v>
      </c>
      <c r="H17" s="14">
        <v>2.236826696373535</v>
      </c>
      <c r="I17" s="39">
        <f t="shared" si="1"/>
        <v>87.08114308999848</v>
      </c>
      <c r="J17" s="45">
        <f t="shared" si="2"/>
        <v>1.2299727896586878</v>
      </c>
      <c r="K17" s="17"/>
      <c r="L17" s="54">
        <v>7079.924354600001</v>
      </c>
      <c r="M17" s="14">
        <v>2.236826696373535</v>
      </c>
      <c r="N17" s="39">
        <f t="shared" si="3"/>
        <v>87.08114308999848</v>
      </c>
      <c r="O17" s="46">
        <f t="shared" si="4"/>
        <v>1.2299727896586878</v>
      </c>
      <c r="Q17" s="85"/>
    </row>
    <row r="18" spans="1:17" ht="21">
      <c r="A18" s="11">
        <v>11</v>
      </c>
      <c r="B18" s="12" t="s">
        <v>20</v>
      </c>
      <c r="C18" s="41">
        <v>80</v>
      </c>
      <c r="D18" s="42">
        <v>6817.163086319998</v>
      </c>
      <c r="E18" s="23">
        <f t="shared" si="0"/>
        <v>1.9494632071395952</v>
      </c>
      <c r="F18" s="41">
        <v>80</v>
      </c>
      <c r="G18" s="43">
        <v>6948.471231519999</v>
      </c>
      <c r="H18" s="14">
        <v>2.1952954821542785</v>
      </c>
      <c r="I18" s="39">
        <f t="shared" si="1"/>
        <v>-131.30814520000058</v>
      </c>
      <c r="J18" s="45">
        <f t="shared" si="2"/>
        <v>-1.889741510396619</v>
      </c>
      <c r="K18" s="17"/>
      <c r="L18" s="54">
        <v>6948.471231519999</v>
      </c>
      <c r="M18" s="14">
        <v>2.1952954821542785</v>
      </c>
      <c r="N18" s="39">
        <f t="shared" si="3"/>
        <v>-131.30814520000058</v>
      </c>
      <c r="O18" s="46">
        <f t="shared" si="4"/>
        <v>-1.889741510396619</v>
      </c>
      <c r="Q18" s="85"/>
    </row>
    <row r="19" spans="1:17" ht="21">
      <c r="A19" s="11">
        <v>12</v>
      </c>
      <c r="B19" s="12" t="s">
        <v>19</v>
      </c>
      <c r="C19" s="41">
        <v>1</v>
      </c>
      <c r="D19" s="42">
        <v>106.7220152</v>
      </c>
      <c r="E19" s="23">
        <f t="shared" si="0"/>
        <v>0.030518654077923982</v>
      </c>
      <c r="F19" s="41">
        <v>1</v>
      </c>
      <c r="G19" s="43">
        <v>103.88272973000001</v>
      </c>
      <c r="H19" s="14">
        <v>0.03282064207384444</v>
      </c>
      <c r="I19" s="39">
        <f t="shared" si="1"/>
        <v>2.839285469999993</v>
      </c>
      <c r="J19" s="46">
        <f t="shared" si="2"/>
        <v>2.7331640951094913</v>
      </c>
      <c r="K19" s="17"/>
      <c r="L19" s="54">
        <v>103.88272973000001</v>
      </c>
      <c r="M19" s="14">
        <v>0.03282064207384444</v>
      </c>
      <c r="N19" s="39">
        <f t="shared" si="3"/>
        <v>2.839285469999993</v>
      </c>
      <c r="O19" s="46">
        <f t="shared" si="4"/>
        <v>2.733164095109491</v>
      </c>
      <c r="Q19" s="85"/>
    </row>
    <row r="20" spans="1:17" ht="21">
      <c r="A20" s="11">
        <v>13</v>
      </c>
      <c r="B20" s="12" t="s">
        <v>39</v>
      </c>
      <c r="C20" s="41"/>
      <c r="D20" s="42">
        <v>0</v>
      </c>
      <c r="E20" s="23">
        <f t="shared" si="0"/>
        <v>0</v>
      </c>
      <c r="F20" s="41">
        <v>0</v>
      </c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12" t="s">
        <v>21</v>
      </c>
      <c r="C21" s="41">
        <v>86</v>
      </c>
      <c r="D21" s="42">
        <v>5577.79063442</v>
      </c>
      <c r="E21" s="23">
        <f t="shared" si="0"/>
        <v>1.5950473065181412</v>
      </c>
      <c r="F21" s="41">
        <v>84</v>
      </c>
      <c r="G21" s="43">
        <v>5595.831468140001</v>
      </c>
      <c r="H21" s="14">
        <v>1.7679433549611483</v>
      </c>
      <c r="I21" s="39">
        <f t="shared" si="1"/>
        <v>-18.04083372000059</v>
      </c>
      <c r="J21" s="44">
        <f t="shared" si="2"/>
        <v>-0.3223977316457171</v>
      </c>
      <c r="K21" s="17"/>
      <c r="L21" s="54">
        <v>5595.831468140001</v>
      </c>
      <c r="M21" s="14">
        <v>1.7679433549611483</v>
      </c>
      <c r="N21" s="39">
        <f t="shared" si="3"/>
        <v>-18.04083372000059</v>
      </c>
      <c r="O21" s="86">
        <f t="shared" si="4"/>
        <v>-0.3223977316457171</v>
      </c>
      <c r="Q21" s="85"/>
    </row>
    <row r="22" spans="1:17" ht="21">
      <c r="A22" s="11">
        <v>15</v>
      </c>
      <c r="B22" s="12" t="s">
        <v>22</v>
      </c>
      <c r="C22" s="41">
        <v>2</v>
      </c>
      <c r="D22" s="42">
        <v>2737.06522786</v>
      </c>
      <c r="E22" s="23">
        <f t="shared" si="0"/>
        <v>0.7827021137225819</v>
      </c>
      <c r="F22" s="41">
        <v>2</v>
      </c>
      <c r="G22" s="43">
        <v>2694.85252047</v>
      </c>
      <c r="H22" s="14">
        <v>0.8514099527998937</v>
      </c>
      <c r="I22" s="39">
        <f t="shared" si="1"/>
        <v>42.212707390000105</v>
      </c>
      <c r="J22" s="46">
        <f t="shared" si="2"/>
        <v>1.5664199457801102</v>
      </c>
      <c r="K22" s="17"/>
      <c r="L22" s="54">
        <v>2694.85252047</v>
      </c>
      <c r="M22" s="14">
        <v>0.8514099527998937</v>
      </c>
      <c r="N22" s="39">
        <f t="shared" si="3"/>
        <v>42.212707390000105</v>
      </c>
      <c r="O22" s="86">
        <f t="shared" si="4"/>
        <v>1.5664199457801102</v>
      </c>
      <c r="Q22" s="85"/>
    </row>
    <row r="23" spans="1:17" ht="21">
      <c r="A23" s="11">
        <v>16</v>
      </c>
      <c r="B23" s="12" t="s">
        <v>33</v>
      </c>
      <c r="C23" s="41">
        <v>1</v>
      </c>
      <c r="D23" s="42">
        <v>7.25840618</v>
      </c>
      <c r="E23" s="23">
        <f t="shared" si="0"/>
        <v>0.0020756428460365654</v>
      </c>
      <c r="F23" s="41">
        <v>1</v>
      </c>
      <c r="G23" s="43">
        <v>6.77975938</v>
      </c>
      <c r="H23" s="14">
        <v>0.002141992769501798</v>
      </c>
      <c r="I23" s="39">
        <f t="shared" si="1"/>
        <v>0.47864679999999993</v>
      </c>
      <c r="J23" s="44">
        <f t="shared" si="2"/>
        <v>7.059937870538407</v>
      </c>
      <c r="K23" s="17"/>
      <c r="L23" s="54">
        <v>6.77975938</v>
      </c>
      <c r="M23" s="14">
        <v>0.002141992769501798</v>
      </c>
      <c r="N23" s="39">
        <f t="shared" si="3"/>
        <v>0.47864679999999993</v>
      </c>
      <c r="O23" s="86">
        <f t="shared" si="4"/>
        <v>7.059937870538407</v>
      </c>
      <c r="Q23" s="85"/>
    </row>
    <row r="24" spans="1:17" ht="21">
      <c r="A24" s="11">
        <v>17</v>
      </c>
      <c r="B24" s="12" t="s">
        <v>32</v>
      </c>
      <c r="C24" s="41">
        <v>29</v>
      </c>
      <c r="D24" s="42">
        <v>5729.13745093</v>
      </c>
      <c r="E24" s="23">
        <f t="shared" si="0"/>
        <v>1.6383270471621665</v>
      </c>
      <c r="F24" s="41">
        <v>29</v>
      </c>
      <c r="G24" s="43">
        <v>5675.94053362</v>
      </c>
      <c r="H24" s="14">
        <v>1.7932529610123449</v>
      </c>
      <c r="I24" s="39">
        <f t="shared" si="1"/>
        <v>53.19691731000057</v>
      </c>
      <c r="J24" s="45">
        <f t="shared" si="2"/>
        <v>0.9372352827677118</v>
      </c>
      <c r="K24" s="17"/>
      <c r="L24" s="54">
        <v>5675.94053362</v>
      </c>
      <c r="M24" s="14">
        <v>1.7932529610123449</v>
      </c>
      <c r="N24" s="39">
        <f t="shared" si="3"/>
        <v>53.19691731000057</v>
      </c>
      <c r="O24" s="86">
        <f t="shared" si="4"/>
        <v>0.9372352827677117</v>
      </c>
      <c r="Q24" s="85"/>
    </row>
    <row r="25" spans="1:17" ht="21">
      <c r="A25" s="11">
        <v>18</v>
      </c>
      <c r="B25" s="12" t="s">
        <v>23</v>
      </c>
      <c r="C25" s="41">
        <v>22</v>
      </c>
      <c r="D25" s="42">
        <v>211.73149965000002</v>
      </c>
      <c r="E25" s="23">
        <f t="shared" si="0"/>
        <v>0.060547586016895534</v>
      </c>
      <c r="F25" s="41">
        <v>22</v>
      </c>
      <c r="G25" s="43">
        <v>217.52650541999998</v>
      </c>
      <c r="H25" s="14">
        <v>0.06872518266048458</v>
      </c>
      <c r="I25" s="39">
        <f t="shared" si="1"/>
        <v>-5.79500576999996</v>
      </c>
      <c r="J25" s="46">
        <f t="shared" si="2"/>
        <v>-2.664045817685973</v>
      </c>
      <c r="K25" s="17"/>
      <c r="L25" s="54">
        <v>217.52650541999998</v>
      </c>
      <c r="M25" s="14">
        <v>0.06872518266048458</v>
      </c>
      <c r="N25" s="39">
        <f t="shared" si="3"/>
        <v>-5.79500576999996</v>
      </c>
      <c r="O25" s="86">
        <f t="shared" si="4"/>
        <v>-2.664045817685973</v>
      </c>
      <c r="Q25" s="85"/>
    </row>
    <row r="26" spans="1:17" ht="21">
      <c r="A26" s="11">
        <v>19</v>
      </c>
      <c r="B26" s="12" t="s">
        <v>26</v>
      </c>
      <c r="C26" s="41">
        <v>118</v>
      </c>
      <c r="D26" s="42">
        <v>385.55776806</v>
      </c>
      <c r="E26" s="23">
        <f t="shared" si="0"/>
        <v>0.1102556405857635</v>
      </c>
      <c r="F26" s="41">
        <v>115</v>
      </c>
      <c r="G26" s="43">
        <v>366.39172027</v>
      </c>
      <c r="H26" s="14">
        <v>0.11575756183011697</v>
      </c>
      <c r="I26" s="39">
        <f t="shared" si="1"/>
        <v>19.166047789999993</v>
      </c>
      <c r="J26" s="44">
        <f t="shared" si="2"/>
        <v>5.231026447834635</v>
      </c>
      <c r="K26" s="17"/>
      <c r="L26" s="54">
        <v>366.39172027</v>
      </c>
      <c r="M26" s="14">
        <v>0.11575756183011697</v>
      </c>
      <c r="N26" s="39">
        <f t="shared" si="3"/>
        <v>19.166047789999993</v>
      </c>
      <c r="O26" s="86">
        <f t="shared" si="4"/>
        <v>5.231026447834635</v>
      </c>
      <c r="Q26" s="85"/>
    </row>
    <row r="27" spans="1:17" ht="21">
      <c r="A27" s="11">
        <v>20</v>
      </c>
      <c r="B27" s="12" t="s">
        <v>24</v>
      </c>
      <c r="C27" s="41">
        <v>6</v>
      </c>
      <c r="D27" s="42">
        <v>253.50900533</v>
      </c>
      <c r="E27" s="23">
        <f t="shared" si="0"/>
        <v>0.07249444854284251</v>
      </c>
      <c r="F27" s="41">
        <v>6</v>
      </c>
      <c r="G27" s="43">
        <v>229.93792478999998</v>
      </c>
      <c r="H27" s="14">
        <v>0.07264643842484396</v>
      </c>
      <c r="I27" s="39">
        <f t="shared" si="1"/>
        <v>23.571080540000025</v>
      </c>
      <c r="J27" s="45">
        <f t="shared" si="2"/>
        <v>10.251062568963889</v>
      </c>
      <c r="K27" s="17"/>
      <c r="L27" s="54">
        <v>229.93792478999998</v>
      </c>
      <c r="M27" s="14">
        <v>0.07264643842484396</v>
      </c>
      <c r="N27" s="39">
        <f t="shared" si="3"/>
        <v>23.571080540000025</v>
      </c>
      <c r="O27" s="86">
        <f t="shared" si="4"/>
        <v>10.251062568963889</v>
      </c>
      <c r="Q27" s="85"/>
    </row>
    <row r="28" spans="1:17" ht="21">
      <c r="A28" s="11">
        <v>21</v>
      </c>
      <c r="B28" s="12" t="s">
        <v>25</v>
      </c>
      <c r="C28" s="41">
        <v>31</v>
      </c>
      <c r="D28" s="42">
        <v>401.85065674000003</v>
      </c>
      <c r="E28" s="23">
        <f t="shared" si="0"/>
        <v>0.11491482016200377</v>
      </c>
      <c r="F28" s="41">
        <v>31</v>
      </c>
      <c r="G28" s="43">
        <v>383.11033707</v>
      </c>
      <c r="H28" s="14">
        <v>0.12103963074945247</v>
      </c>
      <c r="I28" s="39">
        <f t="shared" si="1"/>
        <v>18.74031967000002</v>
      </c>
      <c r="J28" s="45">
        <f t="shared" si="2"/>
        <v>4.891624646133179</v>
      </c>
      <c r="K28" s="17"/>
      <c r="L28" s="54">
        <v>383.11033707</v>
      </c>
      <c r="M28" s="14">
        <v>0.12103963074945247</v>
      </c>
      <c r="N28" s="39">
        <f t="shared" si="3"/>
        <v>18.74031967000002</v>
      </c>
      <c r="O28" s="86">
        <f t="shared" si="4"/>
        <v>4.891624646133179</v>
      </c>
      <c r="Q28" s="85"/>
    </row>
    <row r="29" spans="1:17" ht="21">
      <c r="A29" s="11">
        <v>22</v>
      </c>
      <c r="B29" s="12" t="s">
        <v>34</v>
      </c>
      <c r="C29" s="41">
        <v>6</v>
      </c>
      <c r="D29" s="42">
        <v>131.84490234860002</v>
      </c>
      <c r="E29" s="23">
        <f t="shared" si="0"/>
        <v>0.03770289531334291</v>
      </c>
      <c r="F29" s="41">
        <v>5</v>
      </c>
      <c r="G29" s="43">
        <v>119.34738015050002</v>
      </c>
      <c r="H29" s="14">
        <v>0.03770653367072055</v>
      </c>
      <c r="I29" s="39">
        <f t="shared" si="1"/>
        <v>12.4975221981</v>
      </c>
      <c r="J29" s="46">
        <f t="shared" si="2"/>
        <v>10.47155135063737</v>
      </c>
      <c r="K29" s="17"/>
      <c r="L29" s="54">
        <v>119.34738015050002</v>
      </c>
      <c r="M29" s="14">
        <v>0.03770653367072055</v>
      </c>
      <c r="N29" s="39">
        <f t="shared" si="3"/>
        <v>12.4975221981</v>
      </c>
      <c r="O29" s="86">
        <f t="shared" si="4"/>
        <v>10.47155135063737</v>
      </c>
      <c r="Q29" s="85"/>
    </row>
    <row r="30" spans="1:17" ht="21.75" thickBot="1">
      <c r="A30" s="11">
        <v>23</v>
      </c>
      <c r="B30" s="12" t="s">
        <v>40</v>
      </c>
      <c r="C30" s="64">
        <v>1</v>
      </c>
      <c r="D30" s="65">
        <v>127.06649955</v>
      </c>
      <c r="E30" s="23">
        <f t="shared" si="0"/>
        <v>0.0363364441478344</v>
      </c>
      <c r="F30" s="67">
        <v>1</v>
      </c>
      <c r="G30" s="68">
        <v>103.03308613</v>
      </c>
      <c r="H30" s="66">
        <v>0.03255220622740095</v>
      </c>
      <c r="I30" s="39">
        <f t="shared" si="1"/>
        <v>24.033413420000002</v>
      </c>
      <c r="J30" s="45">
        <f t="shared" si="2"/>
        <v>23.325918229486312</v>
      </c>
      <c r="K30" s="17"/>
      <c r="L30" s="69">
        <v>103.03308613</v>
      </c>
      <c r="M30" s="70">
        <v>0.03255220622740095</v>
      </c>
      <c r="N30" s="39">
        <f t="shared" si="3"/>
        <v>24.033413420000002</v>
      </c>
      <c r="O30" s="84">
        <f t="shared" si="4"/>
        <v>23.325918229486312</v>
      </c>
      <c r="Q30" s="85"/>
    </row>
    <row r="31" spans="1:17" ht="22.5" customHeight="1" thickBot="1">
      <c r="A31" s="139" t="s">
        <v>27</v>
      </c>
      <c r="B31" s="140"/>
      <c r="C31" s="47">
        <f>SUM(C8:C30)</f>
        <v>1668</v>
      </c>
      <c r="D31" s="80">
        <f>SUM(D8:D30)</f>
        <v>349694.3702939986</v>
      </c>
      <c r="E31" s="78">
        <f>SUM(E8:E30)</f>
        <v>99.99999999999999</v>
      </c>
      <c r="F31" s="77">
        <v>1687</v>
      </c>
      <c r="G31" s="48">
        <v>316516.4456450005</v>
      </c>
      <c r="H31" s="48">
        <v>100.00000000000001</v>
      </c>
      <c r="I31" s="82">
        <f>SUM(I8:I30)</f>
        <v>33177.92464899811</v>
      </c>
      <c r="J31" s="83">
        <f t="shared" si="2"/>
        <v>10.482211937325346</v>
      </c>
      <c r="K31" s="17"/>
      <c r="L31" s="55">
        <v>316516.4456450005</v>
      </c>
      <c r="M31" s="56">
        <v>100.00000000000001</v>
      </c>
      <c r="N31" s="82">
        <f t="shared" si="3"/>
        <v>33177.92464899813</v>
      </c>
      <c r="O31" s="87">
        <f t="shared" si="4"/>
        <v>10.482211937325344</v>
      </c>
      <c r="Q31" s="85"/>
    </row>
    <row r="32" spans="1:15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17"/>
      <c r="L32" s="71"/>
      <c r="M32" s="71"/>
      <c r="N32" s="73"/>
      <c r="O32" s="73"/>
    </row>
    <row r="33" spans="2:14" ht="21">
      <c r="B33" s="81" t="s">
        <v>48</v>
      </c>
      <c r="N33" s="2" t="s">
        <v>28</v>
      </c>
    </row>
    <row r="34" spans="2:14" ht="21">
      <c r="B34" s="2"/>
      <c r="N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  <mergeCell ref="N5:O5"/>
    <mergeCell ref="A31:B31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="110" zoomScaleNormal="110" zoomScalePageLayoutView="0" workbookViewId="0" topLeftCell="A4">
      <selection activeCell="F31" sqref="F31"/>
    </sheetView>
  </sheetViews>
  <sheetFormatPr defaultColWidth="9.140625" defaultRowHeight="21.75"/>
  <cols>
    <col min="1" max="1" width="6.57421875" style="1" customWidth="1"/>
    <col min="2" max="2" width="50.28125" style="1" bestFit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0.00390625" style="1" customWidth="1"/>
    <col min="12" max="12" width="10.7109375" style="1" customWidth="1"/>
    <col min="13" max="13" width="16.00390625" style="1" customWidth="1"/>
    <col min="14" max="14" width="14.57421875" style="1" customWidth="1"/>
    <col min="15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119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4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147" t="s">
        <v>37</v>
      </c>
      <c r="L4" s="148"/>
      <c r="M4" s="148"/>
      <c r="N4" s="149"/>
    </row>
    <row r="5" spans="1:14" ht="22.5" customHeight="1" thickBot="1">
      <c r="A5" s="145"/>
      <c r="B5" s="152"/>
      <c r="C5" s="141" t="s">
        <v>120</v>
      </c>
      <c r="D5" s="150"/>
      <c r="E5" s="142"/>
      <c r="F5" s="141" t="s">
        <v>116</v>
      </c>
      <c r="G5" s="150"/>
      <c r="H5" s="142"/>
      <c r="I5" s="139" t="s">
        <v>1</v>
      </c>
      <c r="J5" s="140"/>
      <c r="K5" s="141" t="s">
        <v>85</v>
      </c>
      <c r="L5" s="142"/>
      <c r="M5" s="139" t="s">
        <v>1</v>
      </c>
      <c r="N5" s="140"/>
    </row>
    <row r="6" spans="1:14" ht="21.75" customHeight="1">
      <c r="A6" s="145"/>
      <c r="B6" s="152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46"/>
      <c r="B7" s="153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91" t="s">
        <v>10</v>
      </c>
      <c r="C8" s="101">
        <v>557</v>
      </c>
      <c r="D8" s="102">
        <v>64629.76855152</v>
      </c>
      <c r="E8" s="23">
        <f aca="true" t="shared" si="0" ref="E8:E19">(D8*$A$58)/$D$31</f>
        <v>19.03435443274204</v>
      </c>
      <c r="F8" s="101">
        <v>557</v>
      </c>
      <c r="G8" s="102">
        <v>64975.84969403</v>
      </c>
      <c r="H8" s="23">
        <f aca="true" t="shared" si="1" ref="H8:H19">(G8*$A$58)/$D$31</f>
        <v>19.13628008212407</v>
      </c>
      <c r="I8" s="103">
        <f aca="true" t="shared" si="2" ref="I8:I30">(D8-G8)</f>
        <v>-346.0811425100037</v>
      </c>
      <c r="J8" s="104">
        <f aca="true" t="shared" si="3" ref="J8:J30">IF(G8&lt;&gt;0,(D8-G8)/G8*100,0)</f>
        <v>-0.5326304221332895</v>
      </c>
      <c r="K8" s="105">
        <v>61385.712333129995</v>
      </c>
      <c r="L8" s="13">
        <v>19.05729979178357</v>
      </c>
      <c r="M8" s="103">
        <f aca="true" t="shared" si="4" ref="M8:M31">D8-K8</f>
        <v>3244.056218390004</v>
      </c>
      <c r="N8" s="104">
        <f>IF(AND(K8=0,M8=0),"0.00",IF(K8=0,"new",(M8*100)/K8))</f>
        <v>5.284708925075355</v>
      </c>
      <c r="P8" s="85"/>
    </row>
    <row r="9" spans="1:16" ht="21">
      <c r="A9" s="11">
        <v>2</v>
      </c>
      <c r="B9" s="91" t="s">
        <v>11</v>
      </c>
      <c r="C9" s="106">
        <v>339</v>
      </c>
      <c r="D9" s="107">
        <v>32968.19495122</v>
      </c>
      <c r="E9" s="23">
        <f t="shared" si="0"/>
        <v>9.709586182550234</v>
      </c>
      <c r="F9" s="108">
        <v>338</v>
      </c>
      <c r="G9" s="109">
        <v>33194.3760005</v>
      </c>
      <c r="H9" s="23">
        <f t="shared" si="1"/>
        <v>9.77619960782551</v>
      </c>
      <c r="I9" s="103">
        <f t="shared" si="2"/>
        <v>-226.18104927999957</v>
      </c>
      <c r="J9" s="104">
        <f t="shared" si="3"/>
        <v>-0.6813836454602812</v>
      </c>
      <c r="K9" s="110">
        <v>33155.36159595</v>
      </c>
      <c r="L9" s="14">
        <v>10.293138934513843</v>
      </c>
      <c r="M9" s="103">
        <f t="shared" si="4"/>
        <v>-187.16664473000128</v>
      </c>
      <c r="N9" s="104">
        <f>IF(AND(K9=0,M9=0),"0.00",IF(K9=0,"new",(M9*100)/K9))</f>
        <v>-0.5645139600976756</v>
      </c>
      <c r="P9" s="85"/>
    </row>
    <row r="10" spans="1:16" ht="21">
      <c r="A10" s="11">
        <v>3</v>
      </c>
      <c r="B10" s="91" t="s">
        <v>12</v>
      </c>
      <c r="C10" s="108">
        <v>128</v>
      </c>
      <c r="D10" s="111">
        <v>26168.80956562</v>
      </c>
      <c r="E10" s="23">
        <f t="shared" si="0"/>
        <v>7.7070738069852895</v>
      </c>
      <c r="F10" s="108">
        <v>132</v>
      </c>
      <c r="G10" s="111">
        <v>25695.57284659</v>
      </c>
      <c r="H10" s="23">
        <f t="shared" si="1"/>
        <v>7.567699094024275</v>
      </c>
      <c r="I10" s="103">
        <f t="shared" si="2"/>
        <v>473.2367190299992</v>
      </c>
      <c r="J10" s="104">
        <f t="shared" si="3"/>
        <v>1.841705269056889</v>
      </c>
      <c r="K10" s="110">
        <v>23431.16428703</v>
      </c>
      <c r="L10" s="14">
        <v>7.27424518371953</v>
      </c>
      <c r="M10" s="103">
        <f t="shared" si="4"/>
        <v>2737.64527859</v>
      </c>
      <c r="N10" s="104">
        <f>IF(AND(K10=0,M10=0),"0.00",IF(K10=0,"new",(M10*100)/K10))</f>
        <v>11.683778258109806</v>
      </c>
      <c r="P10" s="85"/>
    </row>
    <row r="11" spans="1:16" ht="21">
      <c r="A11" s="11">
        <v>4</v>
      </c>
      <c r="B11" s="91" t="s">
        <v>13</v>
      </c>
      <c r="C11" s="108">
        <v>49</v>
      </c>
      <c r="D11" s="111">
        <v>24105.8228148</v>
      </c>
      <c r="E11" s="23">
        <f t="shared" si="0"/>
        <v>7.099495876795794</v>
      </c>
      <c r="F11" s="108">
        <v>48</v>
      </c>
      <c r="G11" s="111">
        <v>23700.40013316</v>
      </c>
      <c r="H11" s="23">
        <f t="shared" si="1"/>
        <v>6.980093329171676</v>
      </c>
      <c r="I11" s="103">
        <f t="shared" si="2"/>
        <v>405.4226816400005</v>
      </c>
      <c r="J11" s="104">
        <f t="shared" si="3"/>
        <v>1.7106153455728388</v>
      </c>
      <c r="K11" s="110">
        <v>21756.26484133</v>
      </c>
      <c r="L11" s="14">
        <v>6.754269775035215</v>
      </c>
      <c r="M11" s="103">
        <f t="shared" si="4"/>
        <v>2349.5579734700004</v>
      </c>
      <c r="N11" s="104">
        <f aca="true" t="shared" si="5" ref="N11:N31">IF(AND(K11=0,M11=0),"0.00",IF(K11=0,"new",(M11*100)/K11))</f>
        <v>10.799454734558047</v>
      </c>
      <c r="P11" s="85"/>
    </row>
    <row r="12" spans="1:16" ht="21">
      <c r="A12" s="11">
        <v>5</v>
      </c>
      <c r="B12" s="91" t="s">
        <v>111</v>
      </c>
      <c r="C12" s="108">
        <v>129</v>
      </c>
      <c r="D12" s="111">
        <v>45496.2557918</v>
      </c>
      <c r="E12" s="23">
        <f t="shared" si="0"/>
        <v>13.399272154494623</v>
      </c>
      <c r="F12" s="108">
        <f>28+99</f>
        <v>127</v>
      </c>
      <c r="G12" s="111">
        <f>39820.98044999+5599.86111264</f>
        <v>45420.84156263</v>
      </c>
      <c r="H12" s="23">
        <f t="shared" si="1"/>
        <v>13.377061628301114</v>
      </c>
      <c r="I12" s="103">
        <f t="shared" si="2"/>
        <v>75.41422917000455</v>
      </c>
      <c r="J12" s="104">
        <f t="shared" si="3"/>
        <v>0.16603441630648166</v>
      </c>
      <c r="K12" s="110">
        <v>38204.88372497</v>
      </c>
      <c r="L12" s="14">
        <v>11.860771749390272</v>
      </c>
      <c r="M12" s="103">
        <f t="shared" si="4"/>
        <v>7291.372066830001</v>
      </c>
      <c r="N12" s="104">
        <f t="shared" si="5"/>
        <v>19.084921496736545</v>
      </c>
      <c r="P12" s="85"/>
    </row>
    <row r="13" spans="1:16" ht="21">
      <c r="A13" s="11">
        <v>6</v>
      </c>
      <c r="B13" s="91" t="s">
        <v>15</v>
      </c>
      <c r="C13" s="108">
        <v>46</v>
      </c>
      <c r="D13" s="111">
        <v>17630.96541518</v>
      </c>
      <c r="E13" s="23">
        <f t="shared" si="0"/>
        <v>5.192561450014049</v>
      </c>
      <c r="F13" s="108">
        <v>46</v>
      </c>
      <c r="G13" s="111">
        <v>17811.44313527</v>
      </c>
      <c r="H13" s="23">
        <f t="shared" si="1"/>
        <v>5.245714617175214</v>
      </c>
      <c r="I13" s="103">
        <f t="shared" si="2"/>
        <v>-180.47772009000255</v>
      </c>
      <c r="J13" s="104">
        <f t="shared" si="3"/>
        <v>-1.0132683731427847</v>
      </c>
      <c r="K13" s="110">
        <v>22706.613493760007</v>
      </c>
      <c r="L13" s="14">
        <v>7.049307145910549</v>
      </c>
      <c r="M13" s="103">
        <f t="shared" si="4"/>
        <v>-5075.648078580009</v>
      </c>
      <c r="N13" s="104">
        <f t="shared" si="5"/>
        <v>-22.353170718191176</v>
      </c>
      <c r="P13" s="85"/>
    </row>
    <row r="14" spans="1:16" ht="21">
      <c r="A14" s="11">
        <v>7</v>
      </c>
      <c r="B14" s="92" t="s">
        <v>38</v>
      </c>
      <c r="C14" s="108">
        <v>48</v>
      </c>
      <c r="D14" s="111">
        <v>31903.16924057</v>
      </c>
      <c r="E14" s="23">
        <f t="shared" si="0"/>
        <v>9.395921484210257</v>
      </c>
      <c r="F14" s="108">
        <v>46</v>
      </c>
      <c r="G14" s="111">
        <v>32776.07780023</v>
      </c>
      <c r="H14" s="23">
        <f t="shared" si="1"/>
        <v>9.653005043138645</v>
      </c>
      <c r="I14" s="103">
        <f t="shared" si="2"/>
        <v>-872.908559659998</v>
      </c>
      <c r="J14" s="104">
        <f t="shared" si="3"/>
        <v>-2.663248985984139</v>
      </c>
      <c r="K14" s="110">
        <v>30815.523885900002</v>
      </c>
      <c r="L14" s="14">
        <v>9.566732299977204</v>
      </c>
      <c r="M14" s="103">
        <f t="shared" si="4"/>
        <v>1087.6453546699995</v>
      </c>
      <c r="N14" s="104">
        <f t="shared" si="5"/>
        <v>3.5295371212808235</v>
      </c>
      <c r="P14" s="85"/>
    </row>
    <row r="15" spans="1:16" ht="21">
      <c r="A15" s="11">
        <v>8</v>
      </c>
      <c r="B15" s="92" t="s">
        <v>17</v>
      </c>
      <c r="C15" s="108">
        <v>99</v>
      </c>
      <c r="D15" s="111">
        <v>42155.34622518</v>
      </c>
      <c r="E15" s="23">
        <f t="shared" si="0"/>
        <v>12.415328404671492</v>
      </c>
      <c r="F15" s="108">
        <v>94</v>
      </c>
      <c r="G15" s="111">
        <v>40973.40741456</v>
      </c>
      <c r="H15" s="23">
        <f t="shared" si="1"/>
        <v>12.06723119276177</v>
      </c>
      <c r="I15" s="103">
        <f t="shared" si="2"/>
        <v>1181.9388106199985</v>
      </c>
      <c r="J15" s="104">
        <f t="shared" si="3"/>
        <v>2.8846485689154417</v>
      </c>
      <c r="K15" s="110">
        <v>38637.755176549996</v>
      </c>
      <c r="L15" s="14">
        <v>11.995157434764364</v>
      </c>
      <c r="M15" s="103">
        <f t="shared" si="4"/>
        <v>3517.5910486300054</v>
      </c>
      <c r="N15" s="104">
        <f t="shared" si="5"/>
        <v>9.10402540871448</v>
      </c>
      <c r="P15" s="85"/>
    </row>
    <row r="16" spans="1:16" ht="21">
      <c r="A16" s="11">
        <v>9</v>
      </c>
      <c r="B16" s="91" t="s">
        <v>16</v>
      </c>
      <c r="C16" s="108">
        <v>29</v>
      </c>
      <c r="D16" s="111">
        <v>9752.99214067</v>
      </c>
      <c r="E16" s="23">
        <f t="shared" si="0"/>
        <v>2.8723901283550903</v>
      </c>
      <c r="F16" s="108">
        <v>27</v>
      </c>
      <c r="G16" s="111">
        <v>9838.51625065</v>
      </c>
      <c r="H16" s="23">
        <f t="shared" si="1"/>
        <v>2.897578153291408</v>
      </c>
      <c r="I16" s="103">
        <f t="shared" si="2"/>
        <v>-85.5241099800005</v>
      </c>
      <c r="J16" s="104">
        <f t="shared" si="3"/>
        <v>-0.86927853551444</v>
      </c>
      <c r="K16" s="110">
        <v>9690.25027168</v>
      </c>
      <c r="L16" s="14">
        <v>3.0083548347968128</v>
      </c>
      <c r="M16" s="103">
        <f t="shared" si="4"/>
        <v>62.74186898999869</v>
      </c>
      <c r="N16" s="104">
        <f>IF(AND(K16=0,M16=0),"0.00",IF(K16=0,"new",(M16*100)/K16))</f>
        <v>0.6474741851958496</v>
      </c>
      <c r="P16" s="85"/>
    </row>
    <row r="17" spans="1:16" ht="21">
      <c r="A17" s="11">
        <v>10</v>
      </c>
      <c r="B17" s="91" t="s">
        <v>18</v>
      </c>
      <c r="C17" s="108">
        <v>177</v>
      </c>
      <c r="D17" s="111">
        <v>9595.05412605</v>
      </c>
      <c r="E17" s="23">
        <f t="shared" si="0"/>
        <v>2.8258752140043724</v>
      </c>
      <c r="F17" s="108">
        <v>176</v>
      </c>
      <c r="G17" s="111">
        <v>9610.0956454</v>
      </c>
      <c r="H17" s="23">
        <f t="shared" si="1"/>
        <v>2.8303051480259778</v>
      </c>
      <c r="I17" s="103">
        <f t="shared" si="2"/>
        <v>-15.041519350001181</v>
      </c>
      <c r="J17" s="104">
        <f t="shared" si="3"/>
        <v>-0.1565178943583252</v>
      </c>
      <c r="K17" s="110">
        <v>8461.57151931</v>
      </c>
      <c r="L17" s="14">
        <v>2.626909406508243</v>
      </c>
      <c r="M17" s="103">
        <f t="shared" si="4"/>
        <v>1133.482606739999</v>
      </c>
      <c r="N17" s="104">
        <f>IF(AND(K17=0,M17=0),"0.00",IF(K17=0,"new",(M17*100)/K17))</f>
        <v>13.395651199700891</v>
      </c>
      <c r="P17" s="85"/>
    </row>
    <row r="18" spans="1:16" ht="21">
      <c r="A18" s="11">
        <v>11</v>
      </c>
      <c r="B18" s="91" t="s">
        <v>20</v>
      </c>
      <c r="C18" s="108">
        <v>99</v>
      </c>
      <c r="D18" s="111">
        <v>10368.60736099</v>
      </c>
      <c r="E18" s="23">
        <f t="shared" si="0"/>
        <v>3.053697265304227</v>
      </c>
      <c r="F18" s="108">
        <v>102</v>
      </c>
      <c r="G18" s="111">
        <v>10524.72567702</v>
      </c>
      <c r="H18" s="23">
        <f t="shared" si="1"/>
        <v>3.0996762534293207</v>
      </c>
      <c r="I18" s="103">
        <f t="shared" si="2"/>
        <v>-156.11831603000064</v>
      </c>
      <c r="J18" s="104">
        <f t="shared" si="3"/>
        <v>-1.4833480778589225</v>
      </c>
      <c r="K18" s="110">
        <v>9948.005106009996</v>
      </c>
      <c r="L18" s="14">
        <v>3.0883752656741317</v>
      </c>
      <c r="M18" s="103">
        <f t="shared" si="4"/>
        <v>420.60225498000364</v>
      </c>
      <c r="N18" s="104">
        <f>IF(AND(K18=0,M18=0),"0.00",IF(K18=0,"new",(M18*100)/K18))</f>
        <v>4.2280060222918525</v>
      </c>
      <c r="P18" s="85"/>
    </row>
    <row r="19" spans="1:16" ht="21">
      <c r="A19" s="11">
        <v>12</v>
      </c>
      <c r="B19" s="91" t="s">
        <v>19</v>
      </c>
      <c r="C19" s="108">
        <v>2</v>
      </c>
      <c r="D19" s="111">
        <v>601.07976438</v>
      </c>
      <c r="E19" s="23">
        <f t="shared" si="0"/>
        <v>0.1770262455518095</v>
      </c>
      <c r="F19" s="108">
        <v>2</v>
      </c>
      <c r="G19" s="111">
        <v>610.17752281</v>
      </c>
      <c r="H19" s="23">
        <f t="shared" si="1"/>
        <v>0.179705660353706</v>
      </c>
      <c r="I19" s="103">
        <f t="shared" si="2"/>
        <v>-9.097758429999999</v>
      </c>
      <c r="J19" s="104">
        <f t="shared" si="3"/>
        <v>-1.491001895334139</v>
      </c>
      <c r="K19" s="110">
        <v>151.76808378</v>
      </c>
      <c r="L19" s="14">
        <v>0.04711666219207512</v>
      </c>
      <c r="M19" s="103">
        <f t="shared" si="4"/>
        <v>449.31168060000005</v>
      </c>
      <c r="N19" s="104">
        <f>IF(AND(K19=0,M19=0),"0.00",IF(K19=0,"new",(M19*100)/K19))</f>
        <v>296.0514947604618</v>
      </c>
      <c r="P19" s="85"/>
    </row>
    <row r="20" spans="1:16" ht="21">
      <c r="A20" s="11">
        <v>13</v>
      </c>
      <c r="B20" s="91" t="s">
        <v>118</v>
      </c>
      <c r="C20" s="108">
        <v>0</v>
      </c>
      <c r="D20" s="112">
        <v>0</v>
      </c>
      <c r="E20" s="14">
        <v>0</v>
      </c>
      <c r="F20" s="108">
        <v>0</v>
      </c>
      <c r="G20" s="112">
        <v>0</v>
      </c>
      <c r="H20" s="14">
        <v>0</v>
      </c>
      <c r="I20" s="103">
        <f t="shared" si="2"/>
        <v>0</v>
      </c>
      <c r="J20" s="104">
        <f t="shared" si="3"/>
        <v>0</v>
      </c>
      <c r="K20" s="110">
        <v>0</v>
      </c>
      <c r="L20" s="14">
        <v>0</v>
      </c>
      <c r="M20" s="103">
        <f t="shared" si="4"/>
        <v>0</v>
      </c>
      <c r="N20" s="113" t="str">
        <f t="shared" si="5"/>
        <v>0.00</v>
      </c>
      <c r="P20" s="85"/>
    </row>
    <row r="21" spans="1:16" ht="21">
      <c r="A21" s="11">
        <v>14</v>
      </c>
      <c r="B21" s="91" t="s">
        <v>22</v>
      </c>
      <c r="C21" s="108">
        <v>2</v>
      </c>
      <c r="D21" s="114">
        <v>2283.08684812</v>
      </c>
      <c r="E21" s="23">
        <f aca="true" t="shared" si="6" ref="E21:E30">(D21*$A$58)/$D$31</f>
        <v>0.6724004315937773</v>
      </c>
      <c r="F21" s="108">
        <v>2</v>
      </c>
      <c r="G21" s="111">
        <v>2314.59500305</v>
      </c>
      <c r="H21" s="23">
        <f aca="true" t="shared" si="7" ref="H21:H30">(G21*$A$58)/$D$31</f>
        <v>0.6816800159385871</v>
      </c>
      <c r="I21" s="103">
        <f t="shared" si="2"/>
        <v>-31.50815492999982</v>
      </c>
      <c r="J21" s="104">
        <f t="shared" si="3"/>
        <v>-1.3612815584791609</v>
      </c>
      <c r="K21" s="110">
        <v>2467.7160350500003</v>
      </c>
      <c r="L21" s="14">
        <v>0.7661066800972551</v>
      </c>
      <c r="M21" s="103">
        <f t="shared" si="4"/>
        <v>-184.6291869300003</v>
      </c>
      <c r="N21" s="113">
        <f t="shared" si="5"/>
        <v>-7.4817841399753835</v>
      </c>
      <c r="P21" s="85"/>
    </row>
    <row r="22" spans="1:16" ht="21">
      <c r="A22" s="11">
        <v>15</v>
      </c>
      <c r="B22" s="91" t="s">
        <v>33</v>
      </c>
      <c r="C22" s="108">
        <v>8</v>
      </c>
      <c r="D22" s="111">
        <v>88.91090254</v>
      </c>
      <c r="E22" s="23">
        <f t="shared" si="6"/>
        <v>0.026185481857826376</v>
      </c>
      <c r="F22" s="108">
        <v>8</v>
      </c>
      <c r="G22" s="111">
        <v>89.83062802</v>
      </c>
      <c r="H22" s="23">
        <f t="shared" si="7"/>
        <v>0.026456353642756083</v>
      </c>
      <c r="I22" s="103">
        <f t="shared" si="2"/>
        <v>-0.919725480000011</v>
      </c>
      <c r="J22" s="104">
        <f t="shared" si="3"/>
        <v>-1.0238439831404074</v>
      </c>
      <c r="K22" s="110">
        <v>79.82062312000001</v>
      </c>
      <c r="L22" s="14">
        <v>0.024780449497917363</v>
      </c>
      <c r="M22" s="103">
        <f t="shared" si="4"/>
        <v>9.090279419999987</v>
      </c>
      <c r="N22" s="113">
        <f t="shared" si="5"/>
        <v>11.388384435854285</v>
      </c>
      <c r="P22" s="85"/>
    </row>
    <row r="23" spans="1:16" ht="21">
      <c r="A23" s="11">
        <v>16</v>
      </c>
      <c r="B23" s="91" t="s">
        <v>32</v>
      </c>
      <c r="C23" s="108">
        <v>136</v>
      </c>
      <c r="D23" s="111">
        <v>12378.45023696</v>
      </c>
      <c r="E23" s="23">
        <f t="shared" si="6"/>
        <v>3.645623594497849</v>
      </c>
      <c r="F23" s="108">
        <v>139</v>
      </c>
      <c r="G23" s="111">
        <v>12499.75885469</v>
      </c>
      <c r="H23" s="23">
        <f t="shared" si="7"/>
        <v>3.6813506484138503</v>
      </c>
      <c r="I23" s="103">
        <f t="shared" si="2"/>
        <v>-121.30861773000106</v>
      </c>
      <c r="J23" s="104">
        <f t="shared" si="3"/>
        <v>-0.9704876641238978</v>
      </c>
      <c r="K23" s="110">
        <v>9142.74108902</v>
      </c>
      <c r="L23" s="14">
        <v>2.8383796689783862</v>
      </c>
      <c r="M23" s="103">
        <f t="shared" si="4"/>
        <v>3235.7091479399987</v>
      </c>
      <c r="N23" s="113">
        <f t="shared" si="5"/>
        <v>35.39101803753288</v>
      </c>
      <c r="P23" s="85"/>
    </row>
    <row r="24" spans="1:16" ht="21">
      <c r="A24" s="11">
        <v>17</v>
      </c>
      <c r="B24" s="91" t="s">
        <v>23</v>
      </c>
      <c r="C24" s="108">
        <v>21</v>
      </c>
      <c r="D24" s="111">
        <v>495.746309217717</v>
      </c>
      <c r="E24" s="23">
        <f t="shared" si="6"/>
        <v>0.14600409640724038</v>
      </c>
      <c r="F24" s="108">
        <v>21</v>
      </c>
      <c r="G24" s="111">
        <v>501.848818190097</v>
      </c>
      <c r="H24" s="23">
        <f t="shared" si="7"/>
        <v>0.1478013691085448</v>
      </c>
      <c r="I24" s="103">
        <f t="shared" si="2"/>
        <v>-6.102508972380008</v>
      </c>
      <c r="J24" s="104">
        <f t="shared" si="3"/>
        <v>-1.2160054484911464</v>
      </c>
      <c r="K24" s="110">
        <v>532.99660242</v>
      </c>
      <c r="L24" s="14">
        <v>0.16546971036512687</v>
      </c>
      <c r="M24" s="103">
        <f t="shared" si="4"/>
        <v>-37.250293202283046</v>
      </c>
      <c r="N24" s="113">
        <f t="shared" si="5"/>
        <v>-6.988842524164892</v>
      </c>
      <c r="P24" s="85"/>
    </row>
    <row r="25" spans="1:16" ht="21">
      <c r="A25" s="11">
        <v>18</v>
      </c>
      <c r="B25" s="91" t="s">
        <v>26</v>
      </c>
      <c r="C25" s="108">
        <v>277</v>
      </c>
      <c r="D25" s="111">
        <v>1020.60436033</v>
      </c>
      <c r="E25" s="23">
        <f t="shared" si="6"/>
        <v>0.3005820006091652</v>
      </c>
      <c r="F25" s="108">
        <v>280</v>
      </c>
      <c r="G25" s="111">
        <v>1055.24904694</v>
      </c>
      <c r="H25" s="23">
        <f t="shared" si="7"/>
        <v>0.3107853366093605</v>
      </c>
      <c r="I25" s="103">
        <f t="shared" si="2"/>
        <v>-34.64468661000001</v>
      </c>
      <c r="J25" s="104">
        <f t="shared" si="3"/>
        <v>-3.283081535156303</v>
      </c>
      <c r="K25" s="110">
        <v>730.88616629</v>
      </c>
      <c r="L25" s="14">
        <v>0.2269048652407435</v>
      </c>
      <c r="M25" s="103">
        <f t="shared" si="4"/>
        <v>289.71819403999996</v>
      </c>
      <c r="N25" s="113">
        <f t="shared" si="5"/>
        <v>39.63930464173623</v>
      </c>
      <c r="P25" s="85"/>
    </row>
    <row r="26" spans="1:16" ht="21">
      <c r="A26" s="11">
        <v>19</v>
      </c>
      <c r="B26" s="91" t="s">
        <v>24</v>
      </c>
      <c r="C26" s="108">
        <v>10</v>
      </c>
      <c r="D26" s="111">
        <v>717.91048223</v>
      </c>
      <c r="E26" s="23">
        <f t="shared" si="6"/>
        <v>0.2114344964558162</v>
      </c>
      <c r="F26" s="108">
        <v>10</v>
      </c>
      <c r="G26" s="111">
        <v>719.01363398</v>
      </c>
      <c r="H26" s="23">
        <f t="shared" si="7"/>
        <v>0.21175938979634956</v>
      </c>
      <c r="I26" s="103">
        <f t="shared" si="2"/>
        <v>-1.1031517500000518</v>
      </c>
      <c r="J26" s="104">
        <f t="shared" si="3"/>
        <v>-0.15342570681083037</v>
      </c>
      <c r="K26" s="110">
        <v>492.84410291</v>
      </c>
      <c r="L26" s="14">
        <v>0.1530042979512591</v>
      </c>
      <c r="M26" s="103">
        <f t="shared" si="4"/>
        <v>225.06637931999995</v>
      </c>
      <c r="N26" s="113">
        <f t="shared" si="5"/>
        <v>45.6668504281769</v>
      </c>
      <c r="P26" s="85"/>
    </row>
    <row r="27" spans="1:16" ht="21">
      <c r="A27" s="11">
        <v>20</v>
      </c>
      <c r="B27" s="91" t="s">
        <v>25</v>
      </c>
      <c r="C27" s="108">
        <v>57</v>
      </c>
      <c r="D27" s="111">
        <v>1298.60367319</v>
      </c>
      <c r="E27" s="23">
        <f t="shared" si="6"/>
        <v>0.3824566161559903</v>
      </c>
      <c r="F27" s="108">
        <v>57</v>
      </c>
      <c r="G27" s="111">
        <v>1330.11046656</v>
      </c>
      <c r="H27" s="23">
        <f t="shared" si="7"/>
        <v>0.39173579950268117</v>
      </c>
      <c r="I27" s="103">
        <f t="shared" si="2"/>
        <v>-31.50679336999997</v>
      </c>
      <c r="J27" s="104">
        <f t="shared" si="3"/>
        <v>-2.3687350909646216</v>
      </c>
      <c r="K27" s="110">
        <v>1018.03760281</v>
      </c>
      <c r="L27" s="14">
        <v>0.3160515217412908</v>
      </c>
      <c r="M27" s="103">
        <f t="shared" si="4"/>
        <v>280.56607038000016</v>
      </c>
      <c r="N27" s="113">
        <f t="shared" si="5"/>
        <v>27.55949972825937</v>
      </c>
      <c r="P27" s="85"/>
    </row>
    <row r="28" spans="1:16" ht="21">
      <c r="A28" s="11">
        <v>21</v>
      </c>
      <c r="B28" s="91" t="s">
        <v>34</v>
      </c>
      <c r="C28" s="108">
        <v>12</v>
      </c>
      <c r="D28" s="111">
        <v>487.72293228</v>
      </c>
      <c r="E28" s="23">
        <f t="shared" si="6"/>
        <v>0.14364110170986263</v>
      </c>
      <c r="F28" s="108">
        <v>11</v>
      </c>
      <c r="G28" s="111">
        <v>492.84476043</v>
      </c>
      <c r="H28" s="23">
        <f t="shared" si="7"/>
        <v>0.14514955044077493</v>
      </c>
      <c r="I28" s="103">
        <f t="shared" si="2"/>
        <v>-5.121828149999999</v>
      </c>
      <c r="J28" s="104">
        <f t="shared" si="3"/>
        <v>-1.039237618257578</v>
      </c>
      <c r="K28" s="110">
        <v>403.61814362</v>
      </c>
      <c r="L28" s="14">
        <v>0.12530394569060296</v>
      </c>
      <c r="M28" s="103">
        <f t="shared" si="4"/>
        <v>84.10478866</v>
      </c>
      <c r="N28" s="113">
        <f t="shared" si="5"/>
        <v>20.837712572996544</v>
      </c>
      <c r="P28" s="85"/>
    </row>
    <row r="29" spans="1:16" ht="21">
      <c r="A29" s="11">
        <v>22</v>
      </c>
      <c r="B29" s="91" t="s">
        <v>61</v>
      </c>
      <c r="C29" s="108">
        <v>16</v>
      </c>
      <c r="D29" s="111">
        <v>390.03696462</v>
      </c>
      <c r="E29" s="23">
        <f t="shared" si="6"/>
        <v>0.11487124266165029</v>
      </c>
      <c r="F29" s="108">
        <v>16</v>
      </c>
      <c r="G29" s="111">
        <v>390.03696462</v>
      </c>
      <c r="H29" s="23">
        <f t="shared" si="7"/>
        <v>0.11487124266165029</v>
      </c>
      <c r="I29" s="103">
        <f t="shared" si="2"/>
        <v>0</v>
      </c>
      <c r="J29" s="104">
        <f t="shared" si="3"/>
        <v>0</v>
      </c>
      <c r="K29" s="110">
        <v>512.93088068</v>
      </c>
      <c r="L29" s="14">
        <v>0.1592402725985261</v>
      </c>
      <c r="M29" s="103">
        <f t="shared" si="4"/>
        <v>-122.89391605999998</v>
      </c>
      <c r="N29" s="115">
        <f t="shared" si="5"/>
        <v>-23.959157205952916</v>
      </c>
      <c r="P29" s="85"/>
    </row>
    <row r="30" spans="1:16" ht="21.75" thickBot="1">
      <c r="A30" s="11">
        <v>23</v>
      </c>
      <c r="B30" s="89" t="s">
        <v>87</v>
      </c>
      <c r="C30" s="116">
        <v>107</v>
      </c>
      <c r="D30" s="117">
        <v>5005.60118112</v>
      </c>
      <c r="E30" s="23">
        <f t="shared" si="6"/>
        <v>1.4742182923715492</v>
      </c>
      <c r="F30" s="116">
        <v>106</v>
      </c>
      <c r="G30" s="117">
        <v>5005.60118112</v>
      </c>
      <c r="H30" s="23">
        <f t="shared" si="7"/>
        <v>1.4742182923715492</v>
      </c>
      <c r="I30" s="103">
        <f t="shared" si="2"/>
        <v>0</v>
      </c>
      <c r="J30" s="104">
        <f t="shared" si="3"/>
        <v>0</v>
      </c>
      <c r="K30" s="118">
        <v>1847.35163005</v>
      </c>
      <c r="L30" s="70">
        <v>0.573513485412507</v>
      </c>
      <c r="M30" s="103">
        <f t="shared" si="4"/>
        <v>3158.2495510699996</v>
      </c>
      <c r="N30" s="115">
        <f>IF(AND(K30=0,M30=0),"0.00",IF(K30=0,"new",(M30*100)/K30))</f>
        <v>170.96093129733612</v>
      </c>
      <c r="P30" s="85"/>
    </row>
    <row r="31" spans="1:16" ht="22.5" customHeight="1" thickBot="1">
      <c r="A31" s="139" t="s">
        <v>27</v>
      </c>
      <c r="B31" s="140"/>
      <c r="C31" s="119">
        <f>SUM(C8:C30)</f>
        <v>2348</v>
      </c>
      <c r="D31" s="120">
        <f>SUM(D8:D30)</f>
        <v>339542.7398385877</v>
      </c>
      <c r="E31" s="119">
        <f>SUM(E8:E30)</f>
        <v>100</v>
      </c>
      <c r="F31" s="121">
        <v>2345</v>
      </c>
      <c r="G31" s="122">
        <v>339530.37304045004</v>
      </c>
      <c r="H31" s="122">
        <v>100</v>
      </c>
      <c r="I31" s="123">
        <f>SUM(I8:I30)</f>
        <v>12.366798137615774</v>
      </c>
      <c r="J31" s="124">
        <f>IF(G31&lt;&gt;0,(D31-G31)/G31*100,0)</f>
        <v>0.0036423245516802533</v>
      </c>
      <c r="K31" s="125">
        <v>322111.28021188</v>
      </c>
      <c r="L31" s="126">
        <v>100</v>
      </c>
      <c r="M31" s="123">
        <f t="shared" si="4"/>
        <v>17431.459626707714</v>
      </c>
      <c r="N31" s="127">
        <f t="shared" si="5"/>
        <v>5.411626570557095</v>
      </c>
      <c r="P31" s="85"/>
    </row>
    <row r="32" spans="1:14" ht="22.5" customHeight="1">
      <c r="A32" s="16"/>
      <c r="B32" s="16"/>
      <c r="C32" s="128"/>
      <c r="D32" s="128"/>
      <c r="E32" s="128"/>
      <c r="F32" s="128"/>
      <c r="G32" s="129"/>
      <c r="H32" s="129"/>
      <c r="I32" s="130"/>
      <c r="J32" s="130"/>
      <c r="K32" s="129"/>
      <c r="L32" s="129"/>
      <c r="M32" s="131"/>
      <c r="N32" s="131"/>
    </row>
    <row r="33" spans="2:13" ht="21">
      <c r="B33" s="81" t="s">
        <v>121</v>
      </c>
      <c r="M33" s="2" t="s">
        <v>28</v>
      </c>
    </row>
    <row r="34" spans="2:13" ht="21">
      <c r="B34" s="81"/>
      <c r="M34" s="2" t="s">
        <v>29</v>
      </c>
    </row>
    <row r="35" spans="2:8" ht="21">
      <c r="B35" s="132"/>
      <c r="H35" s="2"/>
    </row>
    <row r="36" spans="2:8" ht="21">
      <c r="B36" s="132"/>
      <c r="H36" s="2"/>
    </row>
    <row r="37" spans="2:4" ht="21">
      <c r="B37" s="132"/>
      <c r="D37" s="132"/>
    </row>
    <row r="38" spans="2:6" ht="21">
      <c r="B38" s="21"/>
      <c r="D38" s="132"/>
      <c r="F38" s="18"/>
    </row>
    <row r="39" spans="2:4" ht="21">
      <c r="B39" s="132"/>
      <c r="D39" s="132"/>
    </row>
    <row r="40" spans="2:4" ht="21">
      <c r="B40" s="132"/>
      <c r="D40" s="132"/>
    </row>
    <row r="41" spans="2:4" ht="21">
      <c r="B41" s="132"/>
      <c r="D41" s="132"/>
    </row>
    <row r="42" ht="21">
      <c r="C42" s="132"/>
    </row>
    <row r="58" ht="0.75" customHeight="1">
      <c r="A58" s="1">
        <v>100</v>
      </c>
    </row>
  </sheetData>
  <sheetProtection/>
  <mergeCells count="12">
    <mergeCell ref="M5:N5"/>
    <mergeCell ref="A31:B31"/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="110" zoomScaleNormal="110" zoomScalePageLayoutView="0" workbookViewId="0" topLeftCell="A1">
      <selection activeCell="D28" sqref="D28"/>
    </sheetView>
  </sheetViews>
  <sheetFormatPr defaultColWidth="9.140625" defaultRowHeight="21.75"/>
  <cols>
    <col min="1" max="1" width="6.57421875" style="1" customWidth="1"/>
    <col min="2" max="2" width="50.28125" style="1" bestFit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0.00390625" style="1" customWidth="1"/>
    <col min="12" max="12" width="10.7109375" style="1" customWidth="1"/>
    <col min="13" max="13" width="16.00390625" style="1" customWidth="1"/>
    <col min="14" max="14" width="14.57421875" style="1" customWidth="1"/>
    <col min="15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123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4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147" t="s">
        <v>37</v>
      </c>
      <c r="L4" s="148"/>
      <c r="M4" s="148"/>
      <c r="N4" s="149"/>
    </row>
    <row r="5" spans="1:14" ht="22.5" customHeight="1" thickBot="1">
      <c r="A5" s="145"/>
      <c r="B5" s="152"/>
      <c r="C5" s="141" t="s">
        <v>122</v>
      </c>
      <c r="D5" s="150"/>
      <c r="E5" s="142"/>
      <c r="F5" s="141" t="s">
        <v>120</v>
      </c>
      <c r="G5" s="150"/>
      <c r="H5" s="142"/>
      <c r="I5" s="139" t="s">
        <v>1</v>
      </c>
      <c r="J5" s="140"/>
      <c r="K5" s="141" t="s">
        <v>85</v>
      </c>
      <c r="L5" s="142"/>
      <c r="M5" s="139" t="s">
        <v>1</v>
      </c>
      <c r="N5" s="140"/>
    </row>
    <row r="6" spans="1:14" ht="21.75" customHeight="1">
      <c r="A6" s="145"/>
      <c r="B6" s="152"/>
      <c r="C6" s="59" t="s">
        <v>4</v>
      </c>
      <c r="D6" s="4" t="s">
        <v>5</v>
      </c>
      <c r="E6" s="5" t="s">
        <v>6</v>
      </c>
      <c r="F6" s="59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46"/>
      <c r="B7" s="153"/>
      <c r="C7" s="60" t="s">
        <v>8</v>
      </c>
      <c r="D7" s="8" t="s">
        <v>9</v>
      </c>
      <c r="E7" s="9"/>
      <c r="F7" s="60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91" t="s">
        <v>10</v>
      </c>
      <c r="C8" s="35">
        <v>562</v>
      </c>
      <c r="D8" s="94">
        <v>64502.24277142</v>
      </c>
      <c r="E8" s="23">
        <f aca="true" t="shared" si="0" ref="E8:E19">(D8*$A$58)/$D$31</f>
        <v>19.31275132093018</v>
      </c>
      <c r="F8" s="35">
        <v>557</v>
      </c>
      <c r="G8" s="94">
        <v>64629.76855152</v>
      </c>
      <c r="H8" s="23">
        <v>19.03435443274204</v>
      </c>
      <c r="I8" s="39">
        <f aca="true" t="shared" si="1" ref="I8:I30">(D8-G8)</f>
        <v>-127.52578009999706</v>
      </c>
      <c r="J8" s="46">
        <f aca="true" t="shared" si="2" ref="J8:J30">IF(G8&lt;&gt;0,(D8-G8)/G8*100,0)</f>
        <v>-0.19731740180740265</v>
      </c>
      <c r="K8" s="53">
        <v>61385.712333129995</v>
      </c>
      <c r="L8" s="13">
        <v>19.05729979178357</v>
      </c>
      <c r="M8" s="39">
        <f>D8-K8</f>
        <v>3116.5304382900067</v>
      </c>
      <c r="N8" s="46">
        <f>IF(AND(K8=0,M8=0),"0.00",IF(K8=0,"new",(M8*100)/K8))</f>
        <v>5.07696387292391</v>
      </c>
      <c r="P8" s="85"/>
    </row>
    <row r="9" spans="1:16" ht="21">
      <c r="A9" s="11">
        <v>2</v>
      </c>
      <c r="B9" s="91" t="s">
        <v>11</v>
      </c>
      <c r="C9" s="99">
        <v>333</v>
      </c>
      <c r="D9" s="100">
        <v>31808.37578471</v>
      </c>
      <c r="E9" s="23">
        <f t="shared" si="0"/>
        <v>9.523812274710425</v>
      </c>
      <c r="F9" s="41">
        <v>339</v>
      </c>
      <c r="G9" s="95">
        <v>32968.19495122</v>
      </c>
      <c r="H9" s="23">
        <v>9.709586182550234</v>
      </c>
      <c r="I9" s="39">
        <f t="shared" si="1"/>
        <v>-1159.819166510002</v>
      </c>
      <c r="J9" s="46">
        <f t="shared" si="2"/>
        <v>-3.51799414018899</v>
      </c>
      <c r="K9" s="54">
        <v>33155.36159595</v>
      </c>
      <c r="L9" s="14">
        <v>10.293138934513843</v>
      </c>
      <c r="M9" s="39">
        <f aca="true" t="shared" si="3" ref="M9:M31">D9-K9</f>
        <v>-1346.9858112400034</v>
      </c>
      <c r="N9" s="46">
        <f>IF(AND(K9=0,M9=0),"0.00",IF(K9=0,"new",(M9*100)/K9))</f>
        <v>-4.062648532249881</v>
      </c>
      <c r="P9" s="85"/>
    </row>
    <row r="10" spans="1:16" ht="21">
      <c r="A10" s="11">
        <v>3</v>
      </c>
      <c r="B10" s="91" t="s">
        <v>12</v>
      </c>
      <c r="C10" s="41">
        <v>130</v>
      </c>
      <c r="D10" s="96">
        <v>26199.58982721</v>
      </c>
      <c r="E10" s="23">
        <f t="shared" si="0"/>
        <v>7.844473948547319</v>
      </c>
      <c r="F10" s="41">
        <v>128</v>
      </c>
      <c r="G10" s="96">
        <v>26168.80956562</v>
      </c>
      <c r="H10" s="23">
        <v>7.7070738069852895</v>
      </c>
      <c r="I10" s="39">
        <f t="shared" si="1"/>
        <v>30.78026159000001</v>
      </c>
      <c r="J10" s="46">
        <f t="shared" si="2"/>
        <v>0.11762194039746628</v>
      </c>
      <c r="K10" s="54">
        <v>23431.16428703</v>
      </c>
      <c r="L10" s="14">
        <v>7.27424518371953</v>
      </c>
      <c r="M10" s="39">
        <f t="shared" si="3"/>
        <v>2768.42554018</v>
      </c>
      <c r="N10" s="46">
        <f>IF(AND(K10=0,M10=0),"0.00",IF(K10=0,"new",(M10*100)/K10))</f>
        <v>11.815142885206198</v>
      </c>
      <c r="P10" s="85"/>
    </row>
    <row r="11" spans="1:16" ht="21">
      <c r="A11" s="11">
        <v>4</v>
      </c>
      <c r="B11" s="91" t="s">
        <v>13</v>
      </c>
      <c r="C11" s="41">
        <v>50</v>
      </c>
      <c r="D11" s="96">
        <v>24428.79462364</v>
      </c>
      <c r="E11" s="23">
        <f t="shared" si="0"/>
        <v>7.314276455600663</v>
      </c>
      <c r="F11" s="41">
        <v>49</v>
      </c>
      <c r="G11" s="96">
        <v>24105.8228148</v>
      </c>
      <c r="H11" s="23">
        <v>7.099495876795794</v>
      </c>
      <c r="I11" s="39">
        <f t="shared" si="1"/>
        <v>322.9718088399968</v>
      </c>
      <c r="J11" s="46">
        <f t="shared" si="2"/>
        <v>1.339808275043427</v>
      </c>
      <c r="K11" s="54">
        <v>21756.26484133</v>
      </c>
      <c r="L11" s="14">
        <v>6.754269775035215</v>
      </c>
      <c r="M11" s="39">
        <f t="shared" si="3"/>
        <v>2672.5297823099972</v>
      </c>
      <c r="N11" s="46">
        <f aca="true" t="shared" si="4" ref="N11:N31">IF(AND(K11=0,M11=0),"0.00",IF(K11=0,"new",(M11*100)/K11))</f>
        <v>12.283954997794652</v>
      </c>
      <c r="P11" s="85"/>
    </row>
    <row r="12" spans="1:16" ht="21">
      <c r="A12" s="11">
        <v>5</v>
      </c>
      <c r="B12" s="91" t="s">
        <v>111</v>
      </c>
      <c r="C12" s="41">
        <v>130</v>
      </c>
      <c r="D12" s="96">
        <v>44824.91331452</v>
      </c>
      <c r="E12" s="23">
        <f t="shared" si="0"/>
        <v>13.421120981690152</v>
      </c>
      <c r="F12" s="41">
        <v>129</v>
      </c>
      <c r="G12" s="96">
        <v>45496.2557918</v>
      </c>
      <c r="H12" s="23">
        <v>13.399272154494623</v>
      </c>
      <c r="I12" s="39">
        <f t="shared" si="1"/>
        <v>-671.342477279999</v>
      </c>
      <c r="J12" s="46">
        <f t="shared" si="2"/>
        <v>-1.4755993995466283</v>
      </c>
      <c r="K12" s="54">
        <v>38204.88372497</v>
      </c>
      <c r="L12" s="14">
        <v>11.860771749390272</v>
      </c>
      <c r="M12" s="39">
        <f t="shared" si="3"/>
        <v>6620.029589550002</v>
      </c>
      <c r="N12" s="46">
        <f t="shared" si="4"/>
        <v>17.327705110180126</v>
      </c>
      <c r="P12" s="85"/>
    </row>
    <row r="13" spans="1:16" ht="21">
      <c r="A13" s="11">
        <v>6</v>
      </c>
      <c r="B13" s="91" t="s">
        <v>15</v>
      </c>
      <c r="C13" s="41">
        <v>46</v>
      </c>
      <c r="D13" s="96">
        <v>17053.6206102</v>
      </c>
      <c r="E13" s="23">
        <f t="shared" si="0"/>
        <v>5.106060189773949</v>
      </c>
      <c r="F13" s="41">
        <v>46</v>
      </c>
      <c r="G13" s="96">
        <v>17630.96541518</v>
      </c>
      <c r="H13" s="23">
        <v>5.192561450014049</v>
      </c>
      <c r="I13" s="39">
        <f t="shared" si="1"/>
        <v>-577.344804979999</v>
      </c>
      <c r="J13" s="46">
        <f t="shared" si="2"/>
        <v>-3.2746068714020264</v>
      </c>
      <c r="K13" s="54">
        <v>22706.613493760007</v>
      </c>
      <c r="L13" s="14">
        <v>7.049307145910549</v>
      </c>
      <c r="M13" s="39">
        <f t="shared" si="3"/>
        <v>-5652.992883560008</v>
      </c>
      <c r="N13" s="46">
        <f t="shared" si="4"/>
        <v>-24.89579912527909</v>
      </c>
      <c r="P13" s="85"/>
    </row>
    <row r="14" spans="1:16" ht="21">
      <c r="A14" s="11">
        <v>7</v>
      </c>
      <c r="B14" s="92" t="s">
        <v>38</v>
      </c>
      <c r="C14" s="41">
        <v>51</v>
      </c>
      <c r="D14" s="96">
        <v>30794.34734156</v>
      </c>
      <c r="E14" s="23">
        <f t="shared" si="0"/>
        <v>9.220199899179459</v>
      </c>
      <c r="F14" s="41">
        <v>48</v>
      </c>
      <c r="G14" s="96">
        <v>31903.16924057</v>
      </c>
      <c r="H14" s="23">
        <v>9.395921484210257</v>
      </c>
      <c r="I14" s="39">
        <f t="shared" si="1"/>
        <v>-1108.821899010003</v>
      </c>
      <c r="J14" s="46">
        <f t="shared" si="2"/>
        <v>-3.4755854211498147</v>
      </c>
      <c r="K14" s="54">
        <v>30815.523885900002</v>
      </c>
      <c r="L14" s="14">
        <v>9.566732299977204</v>
      </c>
      <c r="M14" s="39">
        <f t="shared" si="3"/>
        <v>-21.176544340003602</v>
      </c>
      <c r="N14" s="46">
        <f t="shared" si="4"/>
        <v>-0.06872037749029856</v>
      </c>
      <c r="P14" s="85"/>
    </row>
    <row r="15" spans="1:16" ht="21">
      <c r="A15" s="11">
        <v>8</v>
      </c>
      <c r="B15" s="92" t="s">
        <v>17</v>
      </c>
      <c r="C15" s="41">
        <v>99</v>
      </c>
      <c r="D15" s="96">
        <v>41332.65636694</v>
      </c>
      <c r="E15" s="23">
        <f t="shared" si="0"/>
        <v>12.375497030032966</v>
      </c>
      <c r="F15" s="41">
        <v>99</v>
      </c>
      <c r="G15" s="96">
        <v>42155.34622518</v>
      </c>
      <c r="H15" s="23">
        <v>12.415328404671492</v>
      </c>
      <c r="I15" s="39">
        <f t="shared" si="1"/>
        <v>-822.6898582400026</v>
      </c>
      <c r="J15" s="46">
        <f t="shared" si="2"/>
        <v>-1.9515670772704934</v>
      </c>
      <c r="K15" s="54">
        <v>38637.755176549996</v>
      </c>
      <c r="L15" s="14">
        <v>11.995157434764364</v>
      </c>
      <c r="M15" s="39">
        <f t="shared" si="3"/>
        <v>2694.9011903900027</v>
      </c>
      <c r="N15" s="46">
        <f t="shared" si="4"/>
        <v>6.974787168861172</v>
      </c>
      <c r="P15" s="85"/>
    </row>
    <row r="16" spans="1:16" ht="21">
      <c r="A16" s="11">
        <v>9</v>
      </c>
      <c r="B16" s="91" t="s">
        <v>16</v>
      </c>
      <c r="C16" s="41">
        <v>29</v>
      </c>
      <c r="D16" s="96">
        <v>9491.29838986</v>
      </c>
      <c r="E16" s="23">
        <f t="shared" si="0"/>
        <v>2.841809488170698</v>
      </c>
      <c r="F16" s="41">
        <v>29</v>
      </c>
      <c r="G16" s="96">
        <v>9752.99214067</v>
      </c>
      <c r="H16" s="23">
        <v>2.8723901283550903</v>
      </c>
      <c r="I16" s="39">
        <f t="shared" si="1"/>
        <v>-261.69375081</v>
      </c>
      <c r="J16" s="46">
        <f t="shared" si="2"/>
        <v>-2.683215028121846</v>
      </c>
      <c r="K16" s="54">
        <v>9690.25027168</v>
      </c>
      <c r="L16" s="14">
        <v>3.0083548347968128</v>
      </c>
      <c r="M16" s="39">
        <f t="shared" si="3"/>
        <v>-198.9518818200013</v>
      </c>
      <c r="N16" s="46">
        <f>IF(AND(K16=0,M16=0),"0.00",IF(K16=0,"new",(M16*100)/K16))</f>
        <v>-2.053113967566381</v>
      </c>
      <c r="P16" s="85"/>
    </row>
    <row r="17" spans="1:16" ht="21">
      <c r="A17" s="11">
        <v>10</v>
      </c>
      <c r="B17" s="91" t="s">
        <v>18</v>
      </c>
      <c r="C17" s="41">
        <v>177</v>
      </c>
      <c r="D17" s="96">
        <v>9349.91534589</v>
      </c>
      <c r="E17" s="23">
        <f t="shared" si="0"/>
        <v>2.799477695478389</v>
      </c>
      <c r="F17" s="41">
        <v>177</v>
      </c>
      <c r="G17" s="96">
        <v>9595.05412605</v>
      </c>
      <c r="H17" s="23">
        <v>2.8258752140043724</v>
      </c>
      <c r="I17" s="39">
        <f t="shared" si="1"/>
        <v>-245.13878015999944</v>
      </c>
      <c r="J17" s="46">
        <f t="shared" si="2"/>
        <v>-2.5548452039938185</v>
      </c>
      <c r="K17" s="54">
        <v>8461.57151931</v>
      </c>
      <c r="L17" s="14">
        <v>2.626909406508243</v>
      </c>
      <c r="M17" s="39">
        <f t="shared" si="3"/>
        <v>888.3438265799996</v>
      </c>
      <c r="N17" s="46">
        <f>IF(AND(K17=0,M17=0),"0.00",IF(K17=0,"new",(M17*100)/K17))</f>
        <v>10.498567843487773</v>
      </c>
      <c r="P17" s="85"/>
    </row>
    <row r="18" spans="1:16" ht="21">
      <c r="A18" s="11">
        <v>11</v>
      </c>
      <c r="B18" s="91" t="s">
        <v>20</v>
      </c>
      <c r="C18" s="41">
        <v>100</v>
      </c>
      <c r="D18" s="96">
        <v>11038.73371511</v>
      </c>
      <c r="E18" s="23">
        <f t="shared" si="0"/>
        <v>3.3051303331168476</v>
      </c>
      <c r="F18" s="41">
        <v>99</v>
      </c>
      <c r="G18" s="96">
        <v>10368.60736099</v>
      </c>
      <c r="H18" s="23">
        <v>3.053697265304227</v>
      </c>
      <c r="I18" s="39">
        <f t="shared" si="1"/>
        <v>670.1263541200005</v>
      </c>
      <c r="J18" s="46">
        <f t="shared" si="2"/>
        <v>6.463031444716763</v>
      </c>
      <c r="K18" s="54">
        <v>9948.005106009996</v>
      </c>
      <c r="L18" s="14">
        <v>3.0883752656741317</v>
      </c>
      <c r="M18" s="39">
        <f t="shared" si="3"/>
        <v>1090.7286091000042</v>
      </c>
      <c r="N18" s="46">
        <f>IF(AND(K18=0,M18=0),"0.00",IF(K18=0,"new",(M18*100)/K18))</f>
        <v>10.964294825713857</v>
      </c>
      <c r="P18" s="85"/>
    </row>
    <row r="19" spans="1:16" ht="21">
      <c r="A19" s="11">
        <v>12</v>
      </c>
      <c r="B19" s="91" t="s">
        <v>19</v>
      </c>
      <c r="C19" s="41">
        <v>2</v>
      </c>
      <c r="D19" s="96">
        <v>555.74106617</v>
      </c>
      <c r="E19" s="23">
        <f t="shared" si="0"/>
        <v>0.16639559414708288</v>
      </c>
      <c r="F19" s="41">
        <v>2</v>
      </c>
      <c r="G19" s="96">
        <v>601.07976438</v>
      </c>
      <c r="H19" s="23">
        <v>0.1770262455518095</v>
      </c>
      <c r="I19" s="39">
        <f t="shared" si="1"/>
        <v>-45.338698210000075</v>
      </c>
      <c r="J19" s="46">
        <f t="shared" si="2"/>
        <v>-7.5428754878757065</v>
      </c>
      <c r="K19" s="54">
        <v>151.76808378</v>
      </c>
      <c r="L19" s="14">
        <v>0.04711666219207512</v>
      </c>
      <c r="M19" s="39">
        <f t="shared" si="3"/>
        <v>403.97298238999997</v>
      </c>
      <c r="N19" s="46">
        <f>IF(AND(K19=0,M19=0),"0.00",IF(K19=0,"new",(M19*100)/K19))</f>
        <v>266.1778236428096</v>
      </c>
      <c r="P19" s="85"/>
    </row>
    <row r="20" spans="1:16" ht="21">
      <c r="A20" s="11">
        <v>13</v>
      </c>
      <c r="B20" s="91" t="s">
        <v>118</v>
      </c>
      <c r="C20" s="41">
        <v>0</v>
      </c>
      <c r="D20" s="43">
        <v>0</v>
      </c>
      <c r="E20" s="14">
        <v>0</v>
      </c>
      <c r="F20" s="41">
        <v>0</v>
      </c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54">
        <v>0</v>
      </c>
      <c r="L20" s="14">
        <v>0</v>
      </c>
      <c r="M20" s="39">
        <f t="shared" si="3"/>
        <v>0</v>
      </c>
      <c r="N20" s="86" t="str">
        <f t="shared" si="4"/>
        <v>0.00</v>
      </c>
      <c r="P20" s="85"/>
    </row>
    <row r="21" spans="1:16" ht="21">
      <c r="A21" s="11">
        <v>14</v>
      </c>
      <c r="B21" s="91" t="s">
        <v>22</v>
      </c>
      <c r="C21" s="41">
        <v>2</v>
      </c>
      <c r="D21" s="98">
        <v>2225.85616964</v>
      </c>
      <c r="E21" s="23">
        <f aca="true" t="shared" si="5" ref="E21:E30">(D21*$A$58)/$D$31</f>
        <v>0.6664482478966234</v>
      </c>
      <c r="F21" s="41">
        <v>2</v>
      </c>
      <c r="G21" s="96">
        <v>2283.08684812</v>
      </c>
      <c r="H21" s="23">
        <v>0.6724004315937773</v>
      </c>
      <c r="I21" s="39">
        <f t="shared" si="1"/>
        <v>-57.230678479999824</v>
      </c>
      <c r="J21" s="46">
        <f t="shared" si="2"/>
        <v>-2.506723672256543</v>
      </c>
      <c r="K21" s="54">
        <v>2467.7160350500003</v>
      </c>
      <c r="L21" s="14">
        <v>0.7661066800972551</v>
      </c>
      <c r="M21" s="39">
        <f t="shared" si="3"/>
        <v>-241.8598654100001</v>
      </c>
      <c r="N21" s="86">
        <f t="shared" si="4"/>
        <v>-9.800960158088028</v>
      </c>
      <c r="P21" s="85"/>
    </row>
    <row r="22" spans="1:16" ht="21">
      <c r="A22" s="11">
        <v>15</v>
      </c>
      <c r="B22" s="91" t="s">
        <v>33</v>
      </c>
      <c r="C22" s="41">
        <v>8</v>
      </c>
      <c r="D22" s="96">
        <v>87.86289558</v>
      </c>
      <c r="E22" s="23">
        <f t="shared" si="5"/>
        <v>0.026307213203216797</v>
      </c>
      <c r="F22" s="41">
        <v>8</v>
      </c>
      <c r="G22" s="96">
        <v>88.91090254</v>
      </c>
      <c r="H22" s="23">
        <v>0.026185481857826376</v>
      </c>
      <c r="I22" s="39">
        <f t="shared" si="1"/>
        <v>-1.048006959999995</v>
      </c>
      <c r="J22" s="46">
        <f t="shared" si="2"/>
        <v>-1.1787159167892922</v>
      </c>
      <c r="K22" s="54">
        <v>79.82062312000001</v>
      </c>
      <c r="L22" s="14">
        <v>0.024780449497917363</v>
      </c>
      <c r="M22" s="39">
        <f t="shared" si="3"/>
        <v>8.042272459999992</v>
      </c>
      <c r="N22" s="86">
        <f t="shared" si="4"/>
        <v>10.075431819054423</v>
      </c>
      <c r="P22" s="85"/>
    </row>
    <row r="23" spans="1:16" ht="21">
      <c r="A23" s="11">
        <v>16</v>
      </c>
      <c r="B23" s="91" t="s">
        <v>32</v>
      </c>
      <c r="C23" s="41">
        <v>135</v>
      </c>
      <c r="D23" s="96">
        <v>11937.52959291</v>
      </c>
      <c r="E23" s="23">
        <f t="shared" si="5"/>
        <v>3.5742406854148565</v>
      </c>
      <c r="F23" s="41">
        <v>136</v>
      </c>
      <c r="G23" s="96">
        <v>12378.45023696</v>
      </c>
      <c r="H23" s="23">
        <v>3.645623594497849</v>
      </c>
      <c r="I23" s="39">
        <f t="shared" si="1"/>
        <v>-440.9206440500002</v>
      </c>
      <c r="J23" s="46">
        <f t="shared" si="2"/>
        <v>-3.562001992248466</v>
      </c>
      <c r="K23" s="54">
        <v>9142.74108902</v>
      </c>
      <c r="L23" s="14">
        <v>2.8383796689783862</v>
      </c>
      <c r="M23" s="39">
        <f t="shared" si="3"/>
        <v>2794.7885038899985</v>
      </c>
      <c r="N23" s="86">
        <f t="shared" si="4"/>
        <v>30.56838727771048</v>
      </c>
      <c r="P23" s="85"/>
    </row>
    <row r="24" spans="1:16" ht="21">
      <c r="A24" s="11">
        <v>17</v>
      </c>
      <c r="B24" s="91" t="s">
        <v>23</v>
      </c>
      <c r="C24" s="41">
        <v>20</v>
      </c>
      <c r="D24" s="96">
        <v>487.65767746</v>
      </c>
      <c r="E24" s="23">
        <f t="shared" si="5"/>
        <v>0.146010604435918</v>
      </c>
      <c r="F24" s="41">
        <v>21</v>
      </c>
      <c r="G24" s="96">
        <v>495.746309217717</v>
      </c>
      <c r="H24" s="23">
        <v>0.14600409640724038</v>
      </c>
      <c r="I24" s="39">
        <f t="shared" si="1"/>
        <v>-8.088631757716996</v>
      </c>
      <c r="J24" s="46">
        <f t="shared" si="2"/>
        <v>-1.6316070553264999</v>
      </c>
      <c r="K24" s="54">
        <v>532.99660242</v>
      </c>
      <c r="L24" s="14">
        <v>0.16546971036512687</v>
      </c>
      <c r="M24" s="39">
        <f t="shared" si="3"/>
        <v>-45.33892496000004</v>
      </c>
      <c r="N24" s="86">
        <f t="shared" si="4"/>
        <v>-8.506419131781458</v>
      </c>
      <c r="P24" s="85"/>
    </row>
    <row r="25" spans="1:16" ht="21">
      <c r="A25" s="11">
        <v>18</v>
      </c>
      <c r="B25" s="91" t="s">
        <v>26</v>
      </c>
      <c r="C25" s="41">
        <v>286</v>
      </c>
      <c r="D25" s="96">
        <v>879.5302099</v>
      </c>
      <c r="E25" s="23">
        <f t="shared" si="5"/>
        <v>0.26334197840591267</v>
      </c>
      <c r="F25" s="41">
        <v>277</v>
      </c>
      <c r="G25" s="96">
        <v>1020.60436033</v>
      </c>
      <c r="H25" s="23">
        <v>0.3005820006091652</v>
      </c>
      <c r="I25" s="39">
        <f t="shared" si="1"/>
        <v>-141.07415042999992</v>
      </c>
      <c r="J25" s="46">
        <f t="shared" si="2"/>
        <v>-13.822609025929038</v>
      </c>
      <c r="K25" s="54">
        <v>730.88616629</v>
      </c>
      <c r="L25" s="14">
        <v>0.2269048652407435</v>
      </c>
      <c r="M25" s="39">
        <f t="shared" si="3"/>
        <v>148.64404361000004</v>
      </c>
      <c r="N25" s="86">
        <f t="shared" si="4"/>
        <v>20.33750951458305</v>
      </c>
      <c r="P25" s="85"/>
    </row>
    <row r="26" spans="1:16" ht="21">
      <c r="A26" s="11">
        <v>19</v>
      </c>
      <c r="B26" s="91" t="s">
        <v>24</v>
      </c>
      <c r="C26" s="41">
        <v>10</v>
      </c>
      <c r="D26" s="96">
        <v>613.72107001</v>
      </c>
      <c r="E26" s="23">
        <f t="shared" si="5"/>
        <v>0.18375550827776863</v>
      </c>
      <c r="F26" s="41">
        <v>10</v>
      </c>
      <c r="G26" s="96">
        <v>717.91048223</v>
      </c>
      <c r="H26" s="23">
        <v>0.2114344964558162</v>
      </c>
      <c r="I26" s="39">
        <f t="shared" si="1"/>
        <v>-104.18941222000001</v>
      </c>
      <c r="J26" s="46">
        <f t="shared" si="2"/>
        <v>-14.51286961242898</v>
      </c>
      <c r="K26" s="54">
        <v>492.84410291</v>
      </c>
      <c r="L26" s="14">
        <v>0.1530042979512591</v>
      </c>
      <c r="M26" s="39">
        <f t="shared" si="3"/>
        <v>120.87696709999994</v>
      </c>
      <c r="N26" s="86">
        <f t="shared" si="4"/>
        <v>24.526410357003645</v>
      </c>
      <c r="P26" s="85"/>
    </row>
    <row r="27" spans="1:16" ht="21">
      <c r="A27" s="11">
        <v>20</v>
      </c>
      <c r="B27" s="91" t="s">
        <v>25</v>
      </c>
      <c r="C27" s="41">
        <v>62</v>
      </c>
      <c r="D27" s="96">
        <v>1085.55490127</v>
      </c>
      <c r="E27" s="23">
        <f t="shared" si="5"/>
        <v>0.32502826185035744</v>
      </c>
      <c r="F27" s="41">
        <v>57</v>
      </c>
      <c r="G27" s="96">
        <v>1298.60367319</v>
      </c>
      <c r="H27" s="23">
        <v>0.3824566161559903</v>
      </c>
      <c r="I27" s="39">
        <f t="shared" si="1"/>
        <v>-213.04877192000004</v>
      </c>
      <c r="J27" s="46">
        <f t="shared" si="2"/>
        <v>-16.40598870297733</v>
      </c>
      <c r="K27" s="54">
        <v>1018.03760281</v>
      </c>
      <c r="L27" s="14">
        <v>0.3160515217412908</v>
      </c>
      <c r="M27" s="39">
        <f t="shared" si="3"/>
        <v>67.51729846000012</v>
      </c>
      <c r="N27" s="86">
        <f t="shared" si="4"/>
        <v>6.632102613266744</v>
      </c>
      <c r="P27" s="85"/>
    </row>
    <row r="28" spans="1:16" ht="21">
      <c r="A28" s="11">
        <v>21</v>
      </c>
      <c r="B28" s="91" t="s">
        <v>34</v>
      </c>
      <c r="C28" s="41">
        <v>12</v>
      </c>
      <c r="D28" s="96">
        <v>474.25628</v>
      </c>
      <c r="E28" s="23">
        <f t="shared" si="5"/>
        <v>0.14199806401286463</v>
      </c>
      <c r="F28" s="41">
        <v>12</v>
      </c>
      <c r="G28" s="96">
        <v>487.72293228</v>
      </c>
      <c r="H28" s="23">
        <v>0.14364110170986263</v>
      </c>
      <c r="I28" s="39">
        <f t="shared" si="1"/>
        <v>-13.466652280000005</v>
      </c>
      <c r="J28" s="46">
        <f t="shared" si="2"/>
        <v>-2.761127555976566</v>
      </c>
      <c r="K28" s="54">
        <v>403.61814362</v>
      </c>
      <c r="L28" s="14">
        <v>0.12530394569060296</v>
      </c>
      <c r="M28" s="39">
        <f t="shared" si="3"/>
        <v>70.63813637999999</v>
      </c>
      <c r="N28" s="86">
        <f t="shared" si="4"/>
        <v>17.50122919313178</v>
      </c>
      <c r="P28" s="85"/>
    </row>
    <row r="29" spans="1:16" ht="21">
      <c r="A29" s="11">
        <v>22</v>
      </c>
      <c r="B29" s="91" t="s">
        <v>61</v>
      </c>
      <c r="C29" s="41">
        <v>19</v>
      </c>
      <c r="D29" s="96">
        <v>387.84877282</v>
      </c>
      <c r="E29" s="23">
        <f t="shared" si="5"/>
        <v>0.11612661169232247</v>
      </c>
      <c r="F29" s="41">
        <v>16</v>
      </c>
      <c r="G29" s="96">
        <v>390.03696462</v>
      </c>
      <c r="H29" s="23">
        <v>0.11487124266165029</v>
      </c>
      <c r="I29" s="39">
        <f t="shared" si="1"/>
        <v>-2.18819179999997</v>
      </c>
      <c r="J29" s="46">
        <f t="shared" si="2"/>
        <v>-0.5610216462770016</v>
      </c>
      <c r="K29" s="54">
        <v>512.93088068</v>
      </c>
      <c r="L29" s="14">
        <v>0.1592402725985261</v>
      </c>
      <c r="M29" s="39">
        <f t="shared" si="3"/>
        <v>-125.08210785999995</v>
      </c>
      <c r="N29" s="84">
        <f t="shared" si="4"/>
        <v>-24.38576279403899</v>
      </c>
      <c r="P29" s="85"/>
    </row>
    <row r="30" spans="1:16" ht="21.75" thickBot="1">
      <c r="A30" s="11">
        <v>23</v>
      </c>
      <c r="B30" s="89" t="s">
        <v>87</v>
      </c>
      <c r="C30" s="64">
        <v>105</v>
      </c>
      <c r="D30" s="97">
        <v>4427.80254205</v>
      </c>
      <c r="E30" s="23">
        <f t="shared" si="5"/>
        <v>1.325737613432005</v>
      </c>
      <c r="F30" s="64">
        <v>107</v>
      </c>
      <c r="G30" s="97">
        <v>5005.60118112</v>
      </c>
      <c r="H30" s="23">
        <v>1.4742182923715492</v>
      </c>
      <c r="I30" s="39">
        <f t="shared" si="1"/>
        <v>-577.7986390699998</v>
      </c>
      <c r="J30" s="46">
        <f t="shared" si="2"/>
        <v>-11.543041847786958</v>
      </c>
      <c r="K30" s="69">
        <v>1847.35163005</v>
      </c>
      <c r="L30" s="70">
        <v>0.573513485412507</v>
      </c>
      <c r="M30" s="39">
        <f t="shared" si="3"/>
        <v>2580.450912</v>
      </c>
      <c r="N30" s="84">
        <f>IF(AND(K30=0,M30=0),"0.00",IF(K30=0,"new",(M30*100)/K30))</f>
        <v>139.68379760653133</v>
      </c>
      <c r="P30" s="85"/>
    </row>
    <row r="31" spans="1:16" ht="22.5" customHeight="1" thickBot="1">
      <c r="A31" s="139" t="s">
        <v>27</v>
      </c>
      <c r="B31" s="140"/>
      <c r="C31" s="47">
        <f>SUM(C8:C30)</f>
        <v>2368</v>
      </c>
      <c r="D31" s="80">
        <f>SUM(D8:D30)</f>
        <v>333987.8492688701</v>
      </c>
      <c r="E31" s="80">
        <f>SUM(E8:E30)</f>
        <v>99.99999999999997</v>
      </c>
      <c r="F31" s="77">
        <v>2348</v>
      </c>
      <c r="G31" s="48">
        <v>339542.7398385877</v>
      </c>
      <c r="H31" s="48">
        <v>100</v>
      </c>
      <c r="I31" s="82">
        <f>SUM(I8:I30)</f>
        <v>-5554.890569717722</v>
      </c>
      <c r="J31" s="88">
        <f>IF(G31&lt;&gt;0,(D31-G31)/G31*100,0)</f>
        <v>-1.6359915609912068</v>
      </c>
      <c r="K31" s="55">
        <v>322111.28021188</v>
      </c>
      <c r="L31" s="56">
        <v>100</v>
      </c>
      <c r="M31" s="82">
        <f t="shared" si="3"/>
        <v>11876.56905699009</v>
      </c>
      <c r="N31" s="87">
        <f t="shared" si="4"/>
        <v>3.6871012555592158</v>
      </c>
      <c r="P31" s="85"/>
    </row>
    <row r="32" spans="1:14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71"/>
      <c r="L32" s="71"/>
      <c r="M32" s="73"/>
      <c r="N32" s="73"/>
    </row>
    <row r="33" spans="2:13" ht="21">
      <c r="B33" s="81" t="s">
        <v>124</v>
      </c>
      <c r="M33" s="2" t="s">
        <v>28</v>
      </c>
    </row>
    <row r="34" spans="2:13" ht="21">
      <c r="B34" s="81"/>
      <c r="M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I5:J5"/>
    <mergeCell ref="K5:L5"/>
    <mergeCell ref="M5:N5"/>
    <mergeCell ref="A31:B31"/>
    <mergeCell ref="A1:J1"/>
    <mergeCell ref="A2:J2"/>
    <mergeCell ref="A4:A7"/>
    <mergeCell ref="B4:B7"/>
    <mergeCell ref="F4:J4"/>
    <mergeCell ref="K4:N4"/>
    <mergeCell ref="C5:E5"/>
    <mergeCell ref="F5:H5"/>
  </mergeCells>
  <conditionalFormatting sqref="J8:J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="110" zoomScaleNormal="110" zoomScalePageLayoutView="0" workbookViewId="0" topLeftCell="A1">
      <selection activeCell="N30" sqref="N30"/>
    </sheetView>
  </sheetViews>
  <sheetFormatPr defaultColWidth="9.140625" defaultRowHeight="21.75"/>
  <cols>
    <col min="1" max="1" width="6.57421875" style="1" customWidth="1"/>
    <col min="2" max="2" width="50.28125" style="1" bestFit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0.00390625" style="1" customWidth="1"/>
    <col min="12" max="12" width="10.7109375" style="1" customWidth="1"/>
    <col min="13" max="13" width="16.00390625" style="1" customWidth="1"/>
    <col min="14" max="14" width="14.57421875" style="1" customWidth="1"/>
    <col min="15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125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4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147" t="s">
        <v>37</v>
      </c>
      <c r="L4" s="148"/>
      <c r="M4" s="148"/>
      <c r="N4" s="149"/>
    </row>
    <row r="5" spans="1:14" ht="22.5" customHeight="1" thickBot="1">
      <c r="A5" s="145"/>
      <c r="B5" s="152"/>
      <c r="C5" s="141" t="s">
        <v>126</v>
      </c>
      <c r="D5" s="150"/>
      <c r="E5" s="142"/>
      <c r="F5" s="141" t="s">
        <v>122</v>
      </c>
      <c r="G5" s="150"/>
      <c r="H5" s="142"/>
      <c r="I5" s="139" t="s">
        <v>1</v>
      </c>
      <c r="J5" s="140"/>
      <c r="K5" s="141" t="s">
        <v>85</v>
      </c>
      <c r="L5" s="142"/>
      <c r="M5" s="139" t="s">
        <v>1</v>
      </c>
      <c r="N5" s="140"/>
    </row>
    <row r="6" spans="1:14" ht="21.75" customHeight="1">
      <c r="A6" s="145"/>
      <c r="B6" s="152"/>
      <c r="C6" s="59" t="s">
        <v>4</v>
      </c>
      <c r="D6" s="4" t="s">
        <v>5</v>
      </c>
      <c r="E6" s="5" t="s">
        <v>6</v>
      </c>
      <c r="F6" s="59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46"/>
      <c r="B7" s="153"/>
      <c r="C7" s="60" t="s">
        <v>8</v>
      </c>
      <c r="D7" s="8" t="s">
        <v>9</v>
      </c>
      <c r="E7" s="9"/>
      <c r="F7" s="60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91" t="s">
        <v>10</v>
      </c>
      <c r="C8" s="101">
        <v>574</v>
      </c>
      <c r="D8" s="102">
        <v>66388.79436433</v>
      </c>
      <c r="E8" s="23">
        <f aca="true" t="shared" si="0" ref="E8:E29">(D8*$A$58)/$D$31</f>
        <v>19.172283787014518</v>
      </c>
      <c r="F8" s="101">
        <v>562</v>
      </c>
      <c r="G8" s="102">
        <v>64502.24277142</v>
      </c>
      <c r="H8" s="23">
        <v>19.31275132093018</v>
      </c>
      <c r="I8" s="103">
        <f aca="true" t="shared" si="1" ref="I8:I30">(D8-G8)</f>
        <v>1886.551592909993</v>
      </c>
      <c r="J8" s="104">
        <f aca="true" t="shared" si="2" ref="J8:J31">IF(G8&lt;&gt;0,(D8-G8)/G8*100,0)</f>
        <v>2.9247844909757093</v>
      </c>
      <c r="K8" s="105">
        <v>61385.712333129995</v>
      </c>
      <c r="L8" s="13">
        <v>19.05729979178357</v>
      </c>
      <c r="M8" s="103">
        <f aca="true" t="shared" si="3" ref="M8:M31">D8-K8</f>
        <v>5003.0820312</v>
      </c>
      <c r="N8" s="104">
        <f aca="true" t="shared" si="4" ref="N8:N31">IF(AND(K8=0,M8=0),"0.00",IF(K8=0,"new",(M8*100)/K8))</f>
        <v>8.150238615867337</v>
      </c>
      <c r="P8" s="85"/>
    </row>
    <row r="9" spans="1:16" ht="21">
      <c r="A9" s="11">
        <v>2</v>
      </c>
      <c r="B9" s="91" t="s">
        <v>111</v>
      </c>
      <c r="C9" s="106">
        <v>131</v>
      </c>
      <c r="D9" s="107">
        <v>46086.76762152</v>
      </c>
      <c r="E9" s="23">
        <f t="shared" si="0"/>
        <v>13.309303115477517</v>
      </c>
      <c r="F9" s="108">
        <v>130</v>
      </c>
      <c r="G9" s="137">
        <v>44824.91331452</v>
      </c>
      <c r="H9" s="23">
        <v>13.421120981690152</v>
      </c>
      <c r="I9" s="103">
        <f t="shared" si="1"/>
        <v>1261.8543069999942</v>
      </c>
      <c r="J9" s="104">
        <f t="shared" si="2"/>
        <v>2.815073613519394</v>
      </c>
      <c r="K9" s="110">
        <v>38204.88372497</v>
      </c>
      <c r="L9" s="14">
        <v>11.860771749390272</v>
      </c>
      <c r="M9" s="103">
        <f t="shared" si="3"/>
        <v>7881.883896549996</v>
      </c>
      <c r="N9" s="104">
        <f t="shared" si="4"/>
        <v>20.63056637808465</v>
      </c>
      <c r="P9" s="85"/>
    </row>
    <row r="10" spans="1:16" ht="21">
      <c r="A10" s="11">
        <v>3</v>
      </c>
      <c r="B10" s="91" t="s">
        <v>17</v>
      </c>
      <c r="C10" s="108">
        <v>103</v>
      </c>
      <c r="D10" s="111">
        <v>44248.62945773</v>
      </c>
      <c r="E10" s="23">
        <f t="shared" si="0"/>
        <v>12.778470964459297</v>
      </c>
      <c r="F10" s="108">
        <v>99</v>
      </c>
      <c r="G10" s="111">
        <v>41332.65636694</v>
      </c>
      <c r="H10" s="23">
        <v>12.375497030032966</v>
      </c>
      <c r="I10" s="103">
        <f t="shared" si="1"/>
        <v>2915.973090790001</v>
      </c>
      <c r="J10" s="104">
        <f t="shared" si="2"/>
        <v>7.054889153270942</v>
      </c>
      <c r="K10" s="110">
        <v>38637.755176549996</v>
      </c>
      <c r="L10" s="14">
        <v>11.995157434764364</v>
      </c>
      <c r="M10" s="103">
        <f t="shared" si="3"/>
        <v>5610.874281180004</v>
      </c>
      <c r="N10" s="104">
        <f t="shared" si="4"/>
        <v>14.521739825571835</v>
      </c>
      <c r="P10" s="85"/>
    </row>
    <row r="11" spans="1:16" ht="21">
      <c r="A11" s="11">
        <v>4</v>
      </c>
      <c r="B11" s="91" t="s">
        <v>11</v>
      </c>
      <c r="C11" s="108">
        <v>332</v>
      </c>
      <c r="D11" s="111">
        <v>32878.23246857</v>
      </c>
      <c r="E11" s="23">
        <f t="shared" si="0"/>
        <v>9.494837334198373</v>
      </c>
      <c r="F11" s="108">
        <v>333</v>
      </c>
      <c r="G11" s="111">
        <v>31808.37578471</v>
      </c>
      <c r="H11" s="23">
        <v>9.523812274710425</v>
      </c>
      <c r="I11" s="103">
        <f t="shared" si="1"/>
        <v>1069.8566838600018</v>
      </c>
      <c r="J11" s="104">
        <f t="shared" si="2"/>
        <v>3.3634432990265175</v>
      </c>
      <c r="K11" s="110">
        <v>33155.36159595</v>
      </c>
      <c r="L11" s="14">
        <v>10.293138934513843</v>
      </c>
      <c r="M11" s="103">
        <f t="shared" si="3"/>
        <v>-277.1291273800016</v>
      </c>
      <c r="N11" s="104">
        <f t="shared" si="4"/>
        <v>-0.8358501130443213</v>
      </c>
      <c r="P11" s="85"/>
    </row>
    <row r="12" spans="1:16" ht="21">
      <c r="A12" s="11">
        <v>5</v>
      </c>
      <c r="B12" s="91" t="s">
        <v>38</v>
      </c>
      <c r="C12" s="108">
        <v>51</v>
      </c>
      <c r="D12" s="111">
        <v>32818.16974819</v>
      </c>
      <c r="E12" s="23">
        <f t="shared" si="0"/>
        <v>9.477491944344989</v>
      </c>
      <c r="F12" s="108">
        <v>51</v>
      </c>
      <c r="G12" s="111">
        <v>30794.34734156</v>
      </c>
      <c r="H12" s="23">
        <v>9.220199899179459</v>
      </c>
      <c r="I12" s="103">
        <f t="shared" si="1"/>
        <v>2023.822406629999</v>
      </c>
      <c r="J12" s="104">
        <f t="shared" si="2"/>
        <v>6.572058125416581</v>
      </c>
      <c r="K12" s="110">
        <v>30815.523885900002</v>
      </c>
      <c r="L12" s="14">
        <v>9.566732299977204</v>
      </c>
      <c r="M12" s="103">
        <f t="shared" si="3"/>
        <v>2002.6458622899954</v>
      </c>
      <c r="N12" s="104">
        <f t="shared" si="4"/>
        <v>6.498821404773615</v>
      </c>
      <c r="P12" s="85"/>
    </row>
    <row r="13" spans="1:16" ht="21">
      <c r="A13" s="11">
        <v>6</v>
      </c>
      <c r="B13" s="91" t="s">
        <v>12</v>
      </c>
      <c r="C13" s="108">
        <v>134</v>
      </c>
      <c r="D13" s="111">
        <v>26582.09369769</v>
      </c>
      <c r="E13" s="23">
        <f t="shared" si="0"/>
        <v>7.676588329474872</v>
      </c>
      <c r="F13" s="108">
        <v>130</v>
      </c>
      <c r="G13" s="111">
        <v>26199.58982721</v>
      </c>
      <c r="H13" s="23">
        <v>7.844473948547319</v>
      </c>
      <c r="I13" s="103">
        <f t="shared" si="1"/>
        <v>382.50387048000266</v>
      </c>
      <c r="J13" s="104">
        <f t="shared" si="2"/>
        <v>1.4599612932976043</v>
      </c>
      <c r="K13" s="110">
        <v>23431.16428703</v>
      </c>
      <c r="L13" s="14">
        <v>7.27424518371953</v>
      </c>
      <c r="M13" s="103">
        <f t="shared" si="3"/>
        <v>3150.9294106600028</v>
      </c>
      <c r="N13" s="104">
        <f t="shared" si="4"/>
        <v>13.447600691375616</v>
      </c>
      <c r="P13" s="85"/>
    </row>
    <row r="14" spans="1:16" ht="21">
      <c r="A14" s="11">
        <v>7</v>
      </c>
      <c r="B14" s="92" t="s">
        <v>13</v>
      </c>
      <c r="C14" s="108">
        <v>52</v>
      </c>
      <c r="D14" s="111">
        <v>24879.77722574</v>
      </c>
      <c r="E14" s="23">
        <f t="shared" si="0"/>
        <v>7.184979846325938</v>
      </c>
      <c r="F14" s="108">
        <v>50</v>
      </c>
      <c r="G14" s="111">
        <v>24428.79462364</v>
      </c>
      <c r="H14" s="23">
        <v>7.314276455600663</v>
      </c>
      <c r="I14" s="103">
        <f t="shared" si="1"/>
        <v>450.9826021000008</v>
      </c>
      <c r="J14" s="104">
        <f t="shared" si="2"/>
        <v>1.846110743685979</v>
      </c>
      <c r="K14" s="110">
        <v>21756.26484133</v>
      </c>
      <c r="L14" s="14">
        <v>6.754269775035215</v>
      </c>
      <c r="M14" s="103">
        <f t="shared" si="3"/>
        <v>3123.512384409998</v>
      </c>
      <c r="N14" s="104">
        <f t="shared" si="4"/>
        <v>14.356841154444469</v>
      </c>
      <c r="P14" s="85"/>
    </row>
    <row r="15" spans="1:16" ht="21">
      <c r="A15" s="11">
        <v>8</v>
      </c>
      <c r="B15" s="92" t="s">
        <v>15</v>
      </c>
      <c r="C15" s="108">
        <v>46</v>
      </c>
      <c r="D15" s="111">
        <v>17333.46762977</v>
      </c>
      <c r="E15" s="23">
        <f t="shared" si="0"/>
        <v>5.005696572636263</v>
      </c>
      <c r="F15" s="108">
        <v>46</v>
      </c>
      <c r="G15" s="111">
        <v>17053.6206102</v>
      </c>
      <c r="H15" s="23">
        <v>5.106060189773949</v>
      </c>
      <c r="I15" s="103">
        <f t="shared" si="1"/>
        <v>279.84701956999925</v>
      </c>
      <c r="J15" s="104">
        <f t="shared" si="2"/>
        <v>1.64098302622388</v>
      </c>
      <c r="K15" s="110">
        <v>22706.613493760007</v>
      </c>
      <c r="L15" s="14">
        <v>7.049307145910549</v>
      </c>
      <c r="M15" s="103">
        <f t="shared" si="3"/>
        <v>-5373.145863990008</v>
      </c>
      <c r="N15" s="104">
        <f t="shared" si="4"/>
        <v>-23.663351936943833</v>
      </c>
      <c r="P15" s="85"/>
    </row>
    <row r="16" spans="1:16" ht="21">
      <c r="A16" s="11">
        <v>9</v>
      </c>
      <c r="B16" s="91" t="s">
        <v>32</v>
      </c>
      <c r="C16" s="108">
        <v>136</v>
      </c>
      <c r="D16" s="111">
        <v>12243.38595204</v>
      </c>
      <c r="E16" s="23">
        <f t="shared" si="0"/>
        <v>3.5357423226920015</v>
      </c>
      <c r="F16" s="108">
        <v>135</v>
      </c>
      <c r="G16" s="111">
        <v>11937.52959291</v>
      </c>
      <c r="H16" s="23">
        <v>3.5742406854148565</v>
      </c>
      <c r="I16" s="103">
        <f t="shared" si="1"/>
        <v>305.8563591300008</v>
      </c>
      <c r="J16" s="104">
        <f t="shared" si="2"/>
        <v>2.5621411595214525</v>
      </c>
      <c r="K16" s="110">
        <v>9142.74108902</v>
      </c>
      <c r="L16" s="14">
        <v>2.8383796689783862</v>
      </c>
      <c r="M16" s="103">
        <f t="shared" si="3"/>
        <v>3100.6448630199993</v>
      </c>
      <c r="N16" s="113">
        <f t="shared" si="4"/>
        <v>33.91373366947607</v>
      </c>
      <c r="P16" s="85"/>
    </row>
    <row r="17" spans="1:16" ht="21">
      <c r="A17" s="11">
        <v>10</v>
      </c>
      <c r="B17" s="91" t="s">
        <v>20</v>
      </c>
      <c r="C17" s="108">
        <v>102</v>
      </c>
      <c r="D17" s="111">
        <v>11678.25225553</v>
      </c>
      <c r="E17" s="23">
        <f t="shared" si="0"/>
        <v>3.372538521345133</v>
      </c>
      <c r="F17" s="108">
        <v>100</v>
      </c>
      <c r="G17" s="111">
        <v>11038.73371511</v>
      </c>
      <c r="H17" s="23">
        <v>3.3051303331168476</v>
      </c>
      <c r="I17" s="103">
        <f t="shared" si="1"/>
        <v>639.5185404200001</v>
      </c>
      <c r="J17" s="104">
        <f t="shared" si="2"/>
        <v>5.793404904265574</v>
      </c>
      <c r="K17" s="110">
        <v>9948.005106009996</v>
      </c>
      <c r="L17" s="14">
        <v>3.0883752656741317</v>
      </c>
      <c r="M17" s="103">
        <f t="shared" si="3"/>
        <v>1730.2471495200043</v>
      </c>
      <c r="N17" s="104">
        <f t="shared" si="4"/>
        <v>17.392905724130472</v>
      </c>
      <c r="P17" s="85"/>
    </row>
    <row r="18" spans="1:16" ht="21">
      <c r="A18" s="11">
        <v>11</v>
      </c>
      <c r="B18" s="91" t="s">
        <v>16</v>
      </c>
      <c r="C18" s="108">
        <v>29</v>
      </c>
      <c r="D18" s="111">
        <v>9692.84823955</v>
      </c>
      <c r="E18" s="23">
        <f t="shared" si="0"/>
        <v>2.799177766857645</v>
      </c>
      <c r="F18" s="108">
        <v>29</v>
      </c>
      <c r="G18" s="111">
        <v>9491.29838986</v>
      </c>
      <c r="H18" s="23">
        <v>2.841809488170698</v>
      </c>
      <c r="I18" s="103">
        <f t="shared" si="1"/>
        <v>201.54984968999997</v>
      </c>
      <c r="J18" s="104">
        <f t="shared" si="2"/>
        <v>2.123522424553896</v>
      </c>
      <c r="K18" s="110">
        <v>9690.25027168</v>
      </c>
      <c r="L18" s="14">
        <v>3.0083548347968128</v>
      </c>
      <c r="M18" s="103">
        <f t="shared" si="3"/>
        <v>2.5979678699986835</v>
      </c>
      <c r="N18" s="104">
        <f t="shared" si="4"/>
        <v>0.026810121484594773</v>
      </c>
      <c r="P18" s="85"/>
    </row>
    <row r="19" spans="1:16" ht="21">
      <c r="A19" s="11">
        <v>12</v>
      </c>
      <c r="B19" s="91" t="s">
        <v>18</v>
      </c>
      <c r="C19" s="108">
        <v>176</v>
      </c>
      <c r="D19" s="111">
        <v>9561.95064424</v>
      </c>
      <c r="E19" s="23">
        <f t="shared" si="0"/>
        <v>2.76137611872786</v>
      </c>
      <c r="F19" s="108">
        <v>177</v>
      </c>
      <c r="G19" s="111">
        <v>9349.91534589</v>
      </c>
      <c r="H19" s="23">
        <v>2.799477695478389</v>
      </c>
      <c r="I19" s="103">
        <f t="shared" si="1"/>
        <v>212.03529834999972</v>
      </c>
      <c r="J19" s="104">
        <f t="shared" si="2"/>
        <v>2.2677777338722684</v>
      </c>
      <c r="K19" s="110">
        <v>8461.57151931</v>
      </c>
      <c r="L19" s="14">
        <v>2.626909406508243</v>
      </c>
      <c r="M19" s="103">
        <f t="shared" si="3"/>
        <v>1100.3791249299993</v>
      </c>
      <c r="N19" s="104">
        <f t="shared" si="4"/>
        <v>13.004429761290131</v>
      </c>
      <c r="P19" s="85"/>
    </row>
    <row r="20" spans="1:16" ht="21">
      <c r="A20" s="11">
        <v>13</v>
      </c>
      <c r="B20" s="91" t="s">
        <v>87</v>
      </c>
      <c r="C20" s="108">
        <v>105</v>
      </c>
      <c r="D20" s="111">
        <v>4940.42673683</v>
      </c>
      <c r="E20" s="14">
        <f t="shared" si="0"/>
        <v>1.426735706445522</v>
      </c>
      <c r="F20" s="108">
        <v>105</v>
      </c>
      <c r="G20" s="111">
        <v>4427.80254205</v>
      </c>
      <c r="H20" s="14">
        <v>1.325737613432005</v>
      </c>
      <c r="I20" s="103">
        <f t="shared" si="1"/>
        <v>512.6241947799999</v>
      </c>
      <c r="J20" s="104">
        <f t="shared" si="2"/>
        <v>11.577395105398338</v>
      </c>
      <c r="K20" s="110">
        <v>1847.35163005</v>
      </c>
      <c r="L20" s="14">
        <v>0.573513485412507</v>
      </c>
      <c r="M20" s="103">
        <f t="shared" si="3"/>
        <v>3093.0751067799997</v>
      </c>
      <c r="N20" s="113">
        <f t="shared" si="4"/>
        <v>167.43293785906278</v>
      </c>
      <c r="P20" s="85"/>
    </row>
    <row r="21" spans="1:16" ht="21">
      <c r="A21" s="11">
        <v>14</v>
      </c>
      <c r="B21" s="91" t="s">
        <v>22</v>
      </c>
      <c r="C21" s="108">
        <v>2</v>
      </c>
      <c r="D21" s="112">
        <v>2266.89667678</v>
      </c>
      <c r="E21" s="23">
        <f t="shared" si="0"/>
        <v>0.6546524427685305</v>
      </c>
      <c r="F21" s="108">
        <v>2</v>
      </c>
      <c r="G21" s="111">
        <v>2225.85616964</v>
      </c>
      <c r="H21" s="23">
        <v>0.6664482478966234</v>
      </c>
      <c r="I21" s="103">
        <f t="shared" si="1"/>
        <v>41.04050713999959</v>
      </c>
      <c r="J21" s="104">
        <f t="shared" si="2"/>
        <v>1.8438076862188852</v>
      </c>
      <c r="K21" s="110">
        <v>2467.7160350500003</v>
      </c>
      <c r="L21" s="14">
        <v>0.7661066800972551</v>
      </c>
      <c r="M21" s="103">
        <f t="shared" si="3"/>
        <v>-200.81935827000052</v>
      </c>
      <c r="N21" s="113">
        <f t="shared" si="4"/>
        <v>-8.137863328587219</v>
      </c>
      <c r="P21" s="85"/>
    </row>
    <row r="22" spans="1:16" ht="21">
      <c r="A22" s="11">
        <v>15</v>
      </c>
      <c r="B22" s="91" t="s">
        <v>25</v>
      </c>
      <c r="C22" s="108">
        <v>59</v>
      </c>
      <c r="D22" s="111">
        <v>1148.73848579</v>
      </c>
      <c r="E22" s="23">
        <f t="shared" si="0"/>
        <v>0.33174183169779714</v>
      </c>
      <c r="F22" s="108">
        <v>62</v>
      </c>
      <c r="G22" s="111">
        <v>1085.55490127</v>
      </c>
      <c r="H22" s="23">
        <v>0.32502826185035744</v>
      </c>
      <c r="I22" s="103">
        <f t="shared" si="1"/>
        <v>63.18358451999984</v>
      </c>
      <c r="J22" s="104">
        <f t="shared" si="2"/>
        <v>5.820395121986075</v>
      </c>
      <c r="K22" s="110">
        <v>1018.03760281</v>
      </c>
      <c r="L22" s="14">
        <v>0.3160515217412908</v>
      </c>
      <c r="M22" s="103">
        <f t="shared" si="3"/>
        <v>130.70088297999996</v>
      </c>
      <c r="N22" s="113">
        <f t="shared" si="4"/>
        <v>12.838512312240507</v>
      </c>
      <c r="P22" s="85"/>
    </row>
    <row r="23" spans="1:16" ht="21">
      <c r="A23" s="11">
        <v>16</v>
      </c>
      <c r="B23" s="91" t="s">
        <v>26</v>
      </c>
      <c r="C23" s="108">
        <v>286</v>
      </c>
      <c r="D23" s="111">
        <v>967.7818108</v>
      </c>
      <c r="E23" s="23">
        <f t="shared" si="0"/>
        <v>0.2794837245988244</v>
      </c>
      <c r="F23" s="108">
        <v>286</v>
      </c>
      <c r="G23" s="111">
        <v>879.5302099</v>
      </c>
      <c r="H23" s="23">
        <v>0.26334197840591267</v>
      </c>
      <c r="I23" s="103">
        <f t="shared" si="1"/>
        <v>88.25160089999997</v>
      </c>
      <c r="J23" s="104">
        <f t="shared" si="2"/>
        <v>10.033947658265646</v>
      </c>
      <c r="K23" s="110">
        <v>730.88616629</v>
      </c>
      <c r="L23" s="14">
        <v>0.2269048652407435</v>
      </c>
      <c r="M23" s="103">
        <f t="shared" si="3"/>
        <v>236.89564451</v>
      </c>
      <c r="N23" s="113">
        <f t="shared" si="4"/>
        <v>32.41211223253676</v>
      </c>
      <c r="P23" s="85"/>
    </row>
    <row r="24" spans="1:16" ht="21">
      <c r="A24" s="11">
        <v>17</v>
      </c>
      <c r="B24" s="91" t="s">
        <v>34</v>
      </c>
      <c r="C24" s="108">
        <v>13</v>
      </c>
      <c r="D24" s="111">
        <v>684.34267</v>
      </c>
      <c r="E24" s="23">
        <f t="shared" si="0"/>
        <v>0.19762991635005028</v>
      </c>
      <c r="F24" s="108">
        <v>12</v>
      </c>
      <c r="G24" s="111">
        <v>474.25628</v>
      </c>
      <c r="H24" s="23">
        <v>0.14199806401286463</v>
      </c>
      <c r="I24" s="103">
        <f t="shared" si="1"/>
        <v>210.08639</v>
      </c>
      <c r="J24" s="104">
        <f t="shared" si="2"/>
        <v>44.29807234181485</v>
      </c>
      <c r="K24" s="110">
        <v>403.61814362</v>
      </c>
      <c r="L24" s="14">
        <v>0.12530394569060296</v>
      </c>
      <c r="M24" s="103">
        <f t="shared" si="3"/>
        <v>280.72452638</v>
      </c>
      <c r="N24" s="113">
        <f t="shared" si="4"/>
        <v>69.55200870362697</v>
      </c>
      <c r="P24" s="85"/>
    </row>
    <row r="25" spans="1:16" ht="21">
      <c r="A25" s="11">
        <v>18</v>
      </c>
      <c r="B25" s="91" t="s">
        <v>19</v>
      </c>
      <c r="C25" s="108">
        <v>2</v>
      </c>
      <c r="D25" s="111">
        <v>589.76976347</v>
      </c>
      <c r="E25" s="23">
        <f t="shared" si="0"/>
        <v>0.17031840060530648</v>
      </c>
      <c r="F25" s="108">
        <v>2</v>
      </c>
      <c r="G25" s="111">
        <v>555.74106617</v>
      </c>
      <c r="H25" s="23">
        <v>0.16639559414708288</v>
      </c>
      <c r="I25" s="103">
        <f t="shared" si="1"/>
        <v>34.02869730000009</v>
      </c>
      <c r="J25" s="104">
        <f t="shared" si="2"/>
        <v>6.123120886947517</v>
      </c>
      <c r="K25" s="110">
        <v>151.76808378</v>
      </c>
      <c r="L25" s="14">
        <v>0.04711666219207512</v>
      </c>
      <c r="M25" s="103">
        <f t="shared" si="3"/>
        <v>438.00167969000006</v>
      </c>
      <c r="N25" s="104">
        <f t="shared" si="4"/>
        <v>288.59933444565235</v>
      </c>
      <c r="P25" s="85"/>
    </row>
    <row r="26" spans="1:16" ht="21">
      <c r="A26" s="11">
        <v>19</v>
      </c>
      <c r="B26" s="91" t="s">
        <v>23</v>
      </c>
      <c r="C26" s="108">
        <v>20</v>
      </c>
      <c r="D26" s="111">
        <v>500.2983071</v>
      </c>
      <c r="E26" s="23">
        <f t="shared" si="0"/>
        <v>0.14448012219118936</v>
      </c>
      <c r="F26" s="108">
        <v>20</v>
      </c>
      <c r="G26" s="111">
        <v>487.65767746</v>
      </c>
      <c r="H26" s="23">
        <v>0.146010604435918</v>
      </c>
      <c r="I26" s="103">
        <f t="shared" si="1"/>
        <v>12.640629639999986</v>
      </c>
      <c r="J26" s="104">
        <f t="shared" si="2"/>
        <v>2.592111274826967</v>
      </c>
      <c r="K26" s="110">
        <v>532.99660242</v>
      </c>
      <c r="L26" s="14">
        <v>0.16546971036512687</v>
      </c>
      <c r="M26" s="103">
        <f t="shared" si="3"/>
        <v>-32.69829532000006</v>
      </c>
      <c r="N26" s="113">
        <f t="shared" si="4"/>
        <v>-6.134803706353437</v>
      </c>
      <c r="P26" s="85"/>
    </row>
    <row r="27" spans="1:16" ht="21">
      <c r="A27" s="11">
        <v>20</v>
      </c>
      <c r="B27" s="91" t="s">
        <v>24</v>
      </c>
      <c r="C27" s="108">
        <v>9</v>
      </c>
      <c r="D27" s="111">
        <v>419.40924084</v>
      </c>
      <c r="E27" s="23">
        <f t="shared" si="0"/>
        <v>0.12112033461781259</v>
      </c>
      <c r="F27" s="108">
        <v>10</v>
      </c>
      <c r="G27" s="111">
        <v>613.72107001</v>
      </c>
      <c r="H27" s="23">
        <v>0.18375550827776863</v>
      </c>
      <c r="I27" s="103">
        <f t="shared" si="1"/>
        <v>-194.31182916999995</v>
      </c>
      <c r="J27" s="104">
        <f t="shared" si="2"/>
        <v>-31.66126089932579</v>
      </c>
      <c r="K27" s="110">
        <v>492.84410291</v>
      </c>
      <c r="L27" s="14">
        <v>0.1530042979512591</v>
      </c>
      <c r="M27" s="103">
        <f t="shared" si="3"/>
        <v>-73.43486207000001</v>
      </c>
      <c r="N27" s="113">
        <f t="shared" si="4"/>
        <v>-14.900221314692327</v>
      </c>
      <c r="P27" s="85"/>
    </row>
    <row r="28" spans="1:16" ht="21">
      <c r="A28" s="11">
        <v>21</v>
      </c>
      <c r="B28" s="91" t="s">
        <v>61</v>
      </c>
      <c r="C28" s="108">
        <v>19</v>
      </c>
      <c r="D28" s="111">
        <v>276.18484714</v>
      </c>
      <c r="E28" s="23">
        <f t="shared" si="0"/>
        <v>0.07975885565842274</v>
      </c>
      <c r="F28" s="108">
        <v>19</v>
      </c>
      <c r="G28" s="111">
        <v>387.84877282</v>
      </c>
      <c r="H28" s="23">
        <v>0.11612661169232247</v>
      </c>
      <c r="I28" s="103">
        <f t="shared" si="1"/>
        <v>-111.66392568000003</v>
      </c>
      <c r="J28" s="104">
        <f t="shared" si="2"/>
        <v>-28.79058372883471</v>
      </c>
      <c r="K28" s="110">
        <v>512.93088068</v>
      </c>
      <c r="L28" s="14">
        <v>0.1592402725985261</v>
      </c>
      <c r="M28" s="103">
        <f t="shared" si="3"/>
        <v>-236.74603353999998</v>
      </c>
      <c r="N28" s="113">
        <f t="shared" si="4"/>
        <v>-46.155543067740886</v>
      </c>
      <c r="P28" s="85"/>
    </row>
    <row r="29" spans="1:16" ht="21">
      <c r="A29" s="11">
        <v>22</v>
      </c>
      <c r="B29" s="91" t="s">
        <v>33</v>
      </c>
      <c r="C29" s="108">
        <v>8</v>
      </c>
      <c r="D29" s="111">
        <v>88.61879994</v>
      </c>
      <c r="E29" s="23">
        <f t="shared" si="0"/>
        <v>0.025592041512162385</v>
      </c>
      <c r="F29" s="108">
        <v>8</v>
      </c>
      <c r="G29" s="111">
        <v>87.86289558</v>
      </c>
      <c r="H29" s="23">
        <v>0.026307213203216797</v>
      </c>
      <c r="I29" s="103">
        <f t="shared" si="1"/>
        <v>0.7559043600000024</v>
      </c>
      <c r="J29" s="104">
        <f t="shared" si="2"/>
        <v>0.8603226140114449</v>
      </c>
      <c r="K29" s="110">
        <v>79.82062312000001</v>
      </c>
      <c r="L29" s="14">
        <v>0.024780449497917363</v>
      </c>
      <c r="M29" s="103">
        <f t="shared" si="3"/>
        <v>8.798176819999995</v>
      </c>
      <c r="N29" s="115">
        <f t="shared" si="4"/>
        <v>11.022435651464498</v>
      </c>
      <c r="P29" s="85"/>
    </row>
    <row r="30" spans="1:16" ht="21.75" thickBot="1">
      <c r="A30" s="11">
        <v>23</v>
      </c>
      <c r="B30" s="89" t="s">
        <v>118</v>
      </c>
      <c r="C30" s="116">
        <v>0</v>
      </c>
      <c r="D30" s="138">
        <v>0</v>
      </c>
      <c r="E30" s="23">
        <v>0</v>
      </c>
      <c r="F30" s="116">
        <v>0</v>
      </c>
      <c r="G30" s="138">
        <v>0</v>
      </c>
      <c r="H30" s="23">
        <v>0</v>
      </c>
      <c r="I30" s="103">
        <f t="shared" si="1"/>
        <v>0</v>
      </c>
      <c r="J30" s="104">
        <f t="shared" si="2"/>
        <v>0</v>
      </c>
      <c r="K30" s="118">
        <v>0</v>
      </c>
      <c r="L30" s="70">
        <v>0</v>
      </c>
      <c r="M30" s="103">
        <f t="shared" si="3"/>
        <v>0</v>
      </c>
      <c r="N30" s="115" t="str">
        <f t="shared" si="4"/>
        <v>0.00</v>
      </c>
      <c r="P30" s="85"/>
    </row>
    <row r="31" spans="1:16" ht="22.5" customHeight="1" thickBot="1">
      <c r="A31" s="139" t="s">
        <v>27</v>
      </c>
      <c r="B31" s="140"/>
      <c r="C31" s="119">
        <f>SUM(C8:C30)</f>
        <v>2389</v>
      </c>
      <c r="D31" s="120">
        <f>SUM(D8:D30)</f>
        <v>346274.8366435899</v>
      </c>
      <c r="E31" s="120">
        <f>SUM(E8:E30)</f>
        <v>100.00000000000001</v>
      </c>
      <c r="F31" s="121">
        <v>2368</v>
      </c>
      <c r="G31" s="122">
        <v>333987.8492688701</v>
      </c>
      <c r="H31" s="122">
        <v>99.99999999999997</v>
      </c>
      <c r="I31" s="123">
        <f>SUM(I8:I30)</f>
        <v>12286.987374719993</v>
      </c>
      <c r="J31" s="124">
        <f t="shared" si="2"/>
        <v>3.678872570249832</v>
      </c>
      <c r="K31" s="125">
        <v>322111.28021188</v>
      </c>
      <c r="L31" s="126">
        <v>100</v>
      </c>
      <c r="M31" s="123">
        <f t="shared" si="3"/>
        <v>24163.556431709905</v>
      </c>
      <c r="N31" s="127">
        <f t="shared" si="4"/>
        <v>7.501617582537152</v>
      </c>
      <c r="P31" s="85"/>
    </row>
    <row r="32" spans="1:14" ht="22.5" customHeight="1">
      <c r="A32" s="16"/>
      <c r="B32" s="16"/>
      <c r="C32" s="128"/>
      <c r="D32" s="128"/>
      <c r="E32" s="128"/>
      <c r="F32" s="128"/>
      <c r="G32" s="129"/>
      <c r="H32" s="129"/>
      <c r="I32" s="130"/>
      <c r="J32" s="130"/>
      <c r="K32" s="129"/>
      <c r="L32" s="129"/>
      <c r="M32" s="131"/>
      <c r="N32" s="131"/>
    </row>
    <row r="33" spans="2:13" ht="21">
      <c r="B33" s="81" t="s">
        <v>127</v>
      </c>
      <c r="M33" s="2" t="s">
        <v>28</v>
      </c>
    </row>
    <row r="34" spans="2:13" ht="21">
      <c r="B34" s="81"/>
      <c r="M34" s="2" t="s">
        <v>29</v>
      </c>
    </row>
    <row r="35" spans="2:8" ht="21">
      <c r="B35" s="132"/>
      <c r="H35" s="2"/>
    </row>
    <row r="36" spans="2:8" ht="21">
      <c r="B36" s="132"/>
      <c r="H36" s="2"/>
    </row>
    <row r="37" spans="2:4" ht="21">
      <c r="B37" s="132"/>
      <c r="D37" s="132"/>
    </row>
    <row r="38" spans="2:6" ht="21">
      <c r="B38" s="21"/>
      <c r="D38" s="132"/>
      <c r="F38" s="18"/>
    </row>
    <row r="39" spans="2:4" ht="21">
      <c r="B39" s="132"/>
      <c r="D39" s="132"/>
    </row>
    <row r="40" spans="2:4" ht="21">
      <c r="B40" s="132"/>
      <c r="D40" s="132"/>
    </row>
    <row r="41" spans="2:4" ht="21">
      <c r="B41" s="132"/>
      <c r="D41" s="132"/>
    </row>
    <row r="42" ht="21">
      <c r="C42" s="132"/>
    </row>
    <row r="58" ht="0.75" customHeight="1">
      <c r="A58" s="1">
        <v>100</v>
      </c>
    </row>
  </sheetData>
  <sheetProtection/>
  <mergeCells count="12">
    <mergeCell ref="M5:N5"/>
    <mergeCell ref="A31:B31"/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B25" sqref="B25"/>
    </sheetView>
  </sheetViews>
  <sheetFormatPr defaultColWidth="9.140625" defaultRowHeight="21.75"/>
  <cols>
    <col min="1" max="1" width="6.57421875" style="1" customWidth="1"/>
    <col min="2" max="2" width="50.57421875" style="1" bestFit="1" customWidth="1"/>
    <col min="3" max="3" width="10.57421875" style="1" customWidth="1"/>
    <col min="4" max="4" width="9.8515625" style="1" bestFit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9.8515625" style="1" bestFit="1" customWidth="1"/>
    <col min="12" max="12" width="10.7109375" style="1" customWidth="1"/>
    <col min="13" max="13" width="12.421875" style="1" customWidth="1"/>
    <col min="14" max="14" width="14.57421875" style="1" customWidth="1"/>
    <col min="15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128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4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147" t="s">
        <v>37</v>
      </c>
      <c r="L4" s="148"/>
      <c r="M4" s="148"/>
      <c r="N4" s="149"/>
    </row>
    <row r="5" spans="1:14" ht="22.5" customHeight="1" thickBot="1">
      <c r="A5" s="145"/>
      <c r="B5" s="152"/>
      <c r="C5" s="141" t="s">
        <v>129</v>
      </c>
      <c r="D5" s="150"/>
      <c r="E5" s="142"/>
      <c r="F5" s="141" t="s">
        <v>126</v>
      </c>
      <c r="G5" s="150"/>
      <c r="H5" s="142"/>
      <c r="I5" s="139" t="s">
        <v>1</v>
      </c>
      <c r="J5" s="140"/>
      <c r="K5" s="141" t="s">
        <v>85</v>
      </c>
      <c r="L5" s="142"/>
      <c r="M5" s="139" t="s">
        <v>1</v>
      </c>
      <c r="N5" s="140"/>
    </row>
    <row r="6" spans="1:14" ht="21.75" customHeight="1">
      <c r="A6" s="145"/>
      <c r="B6" s="152"/>
      <c r="C6" s="59" t="s">
        <v>4</v>
      </c>
      <c r="D6" s="4" t="s">
        <v>5</v>
      </c>
      <c r="E6" s="5" t="s">
        <v>6</v>
      </c>
      <c r="F6" s="59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46"/>
      <c r="B7" s="153"/>
      <c r="C7" s="60" t="s">
        <v>8</v>
      </c>
      <c r="D7" s="8" t="s">
        <v>9</v>
      </c>
      <c r="E7" s="9"/>
      <c r="F7" s="60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91" t="s">
        <v>10</v>
      </c>
      <c r="C8" s="35">
        <v>570</v>
      </c>
      <c r="D8" s="94">
        <v>73434.1776311</v>
      </c>
      <c r="E8" s="23">
        <f aca="true" t="shared" si="0" ref="E8:E29">(D8*$A$58)/$D$31</f>
        <v>19.200470497873294</v>
      </c>
      <c r="F8" s="35">
        <v>574</v>
      </c>
      <c r="G8" s="94">
        <v>66388.79436433</v>
      </c>
      <c r="H8" s="23">
        <v>19.184885538285503</v>
      </c>
      <c r="I8" s="39">
        <f aca="true" t="shared" si="1" ref="I8:I30">(D8-G8)</f>
        <v>7045.383266770004</v>
      </c>
      <c r="J8" s="46">
        <f aca="true" t="shared" si="2" ref="J8:J31">IF(G8&lt;&gt;0,(D8-G8)/G8*100,0)</f>
        <v>10.612307896579932</v>
      </c>
      <c r="K8" s="53">
        <v>61385.712333129995</v>
      </c>
      <c r="L8" s="13">
        <v>19.05729979178357</v>
      </c>
      <c r="M8" s="39">
        <f aca="true" t="shared" si="3" ref="M8:M31">D8-K8</f>
        <v>12048.465297970004</v>
      </c>
      <c r="N8" s="46">
        <f aca="true" t="shared" si="4" ref="N8:N31">IF(AND(K8=0,M8=0),"0.00",IF(K8=0,"new",(M8*100)/K8))</f>
        <v>19.627474928669063</v>
      </c>
      <c r="P8" s="85"/>
    </row>
    <row r="9" spans="1:16" ht="21">
      <c r="A9" s="11">
        <v>2</v>
      </c>
      <c r="B9" s="91" t="s">
        <v>17</v>
      </c>
      <c r="C9" s="99">
        <v>103</v>
      </c>
      <c r="D9" s="100">
        <v>50775.34593493</v>
      </c>
      <c r="E9" s="23">
        <f t="shared" si="0"/>
        <v>13.275978067602834</v>
      </c>
      <c r="F9" s="41">
        <v>103</v>
      </c>
      <c r="G9" s="136">
        <v>44248.62945773</v>
      </c>
      <c r="H9" s="23">
        <v>12.786870126213135</v>
      </c>
      <c r="I9" s="39">
        <f t="shared" si="1"/>
        <v>6526.716477200003</v>
      </c>
      <c r="J9" s="46">
        <f t="shared" si="2"/>
        <v>14.750098606861641</v>
      </c>
      <c r="K9" s="54">
        <v>38637.755176549996</v>
      </c>
      <c r="L9" s="14">
        <v>11.995157434764364</v>
      </c>
      <c r="M9" s="39">
        <f t="shared" si="3"/>
        <v>12137.590758380007</v>
      </c>
      <c r="N9" s="46">
        <f t="shared" si="4"/>
        <v>31.413809376137223</v>
      </c>
      <c r="P9" s="85"/>
    </row>
    <row r="10" spans="1:16" ht="21">
      <c r="A10" s="11">
        <v>3</v>
      </c>
      <c r="B10" s="91" t="s">
        <v>111</v>
      </c>
      <c r="C10" s="41">
        <v>134</v>
      </c>
      <c r="D10" s="96">
        <v>47038.90290369</v>
      </c>
      <c r="E10" s="23">
        <f t="shared" si="0"/>
        <v>12.2990288254025</v>
      </c>
      <c r="F10" s="41">
        <v>131</v>
      </c>
      <c r="G10" s="96">
        <v>46086.76762152</v>
      </c>
      <c r="H10" s="23">
        <v>13.318051187919725</v>
      </c>
      <c r="I10" s="39">
        <f t="shared" si="1"/>
        <v>952.1352821700057</v>
      </c>
      <c r="J10" s="46">
        <f t="shared" si="2"/>
        <v>2.0659623820643276</v>
      </c>
      <c r="K10" s="54">
        <v>38204.88372497</v>
      </c>
      <c r="L10" s="14">
        <v>11.860771749390272</v>
      </c>
      <c r="M10" s="39">
        <f t="shared" si="3"/>
        <v>8834.019178720002</v>
      </c>
      <c r="N10" s="46">
        <f t="shared" si="4"/>
        <v>23.12274850072702</v>
      </c>
      <c r="P10" s="85"/>
    </row>
    <row r="11" spans="1:16" ht="21">
      <c r="A11" s="11">
        <v>4</v>
      </c>
      <c r="B11" s="91" t="s">
        <v>38</v>
      </c>
      <c r="C11" s="41">
        <v>51</v>
      </c>
      <c r="D11" s="96">
        <v>33869.85341829</v>
      </c>
      <c r="E11" s="23">
        <f t="shared" si="0"/>
        <v>8.855782720030831</v>
      </c>
      <c r="F11" s="41">
        <v>51</v>
      </c>
      <c r="G11" s="96">
        <v>32818.16974819</v>
      </c>
      <c r="H11" s="23">
        <v>9.483721405450517</v>
      </c>
      <c r="I11" s="39">
        <f t="shared" si="1"/>
        <v>1051.6836700999993</v>
      </c>
      <c r="J11" s="46">
        <f t="shared" si="2"/>
        <v>3.2045774586744047</v>
      </c>
      <c r="K11" s="54">
        <v>30815.523885900002</v>
      </c>
      <c r="L11" s="14">
        <v>9.566732299977204</v>
      </c>
      <c r="M11" s="39">
        <f t="shared" si="3"/>
        <v>3054.3295323899947</v>
      </c>
      <c r="N11" s="46">
        <f t="shared" si="4"/>
        <v>9.911658629264902</v>
      </c>
      <c r="P11" s="85"/>
    </row>
    <row r="12" spans="1:16" ht="21">
      <c r="A12" s="11">
        <v>5</v>
      </c>
      <c r="B12" s="91" t="s">
        <v>11</v>
      </c>
      <c r="C12" s="41">
        <v>335</v>
      </c>
      <c r="D12" s="96">
        <v>33692.95796632</v>
      </c>
      <c r="E12" s="23">
        <f t="shared" si="0"/>
        <v>8.809530742868096</v>
      </c>
      <c r="F12" s="41">
        <v>332</v>
      </c>
      <c r="G12" s="96">
        <v>32878.23246857</v>
      </c>
      <c r="H12" s="23">
        <v>9.501078196255976</v>
      </c>
      <c r="I12" s="39">
        <f t="shared" si="1"/>
        <v>814.7254977499979</v>
      </c>
      <c r="J12" s="46">
        <f t="shared" si="2"/>
        <v>2.478008811844846</v>
      </c>
      <c r="K12" s="54">
        <v>33155.36159595</v>
      </c>
      <c r="L12" s="14">
        <v>10.293138934513843</v>
      </c>
      <c r="M12" s="39">
        <f t="shared" si="3"/>
        <v>537.5963703699963</v>
      </c>
      <c r="N12" s="46">
        <f t="shared" si="4"/>
        <v>1.6214462593454715</v>
      </c>
      <c r="P12" s="85"/>
    </row>
    <row r="13" spans="1:16" ht="21">
      <c r="A13" s="11">
        <v>6</v>
      </c>
      <c r="B13" s="91" t="s">
        <v>13</v>
      </c>
      <c r="C13" s="41">
        <v>55</v>
      </c>
      <c r="D13" s="96">
        <v>31111.18099596</v>
      </c>
      <c r="E13" s="23">
        <f t="shared" si="0"/>
        <v>8.13448631327688</v>
      </c>
      <c r="F13" s="41">
        <v>52</v>
      </c>
      <c r="G13" s="96">
        <v>24879.77722574</v>
      </c>
      <c r="H13" s="23">
        <v>7.1897024620516525</v>
      </c>
      <c r="I13" s="39">
        <f t="shared" si="1"/>
        <v>6231.40377022</v>
      </c>
      <c r="J13" s="46">
        <f t="shared" si="2"/>
        <v>25.046059350455696</v>
      </c>
      <c r="K13" s="54">
        <v>21756.26484133</v>
      </c>
      <c r="L13" s="14">
        <v>6.754269775035215</v>
      </c>
      <c r="M13" s="39">
        <f t="shared" si="3"/>
        <v>9354.916154629998</v>
      </c>
      <c r="N13" s="46">
        <f t="shared" si="4"/>
        <v>42.998723461292975</v>
      </c>
      <c r="P13" s="85"/>
    </row>
    <row r="14" spans="1:16" ht="21">
      <c r="A14" s="11">
        <v>7</v>
      </c>
      <c r="B14" s="92" t="s">
        <v>12</v>
      </c>
      <c r="C14" s="41">
        <v>134</v>
      </c>
      <c r="D14" s="96">
        <v>26900.76937102</v>
      </c>
      <c r="E14" s="23">
        <f t="shared" si="0"/>
        <v>7.033610851789778</v>
      </c>
      <c r="F14" s="41">
        <v>134</v>
      </c>
      <c r="G14" s="96">
        <v>26582.09369769</v>
      </c>
      <c r="H14" s="23">
        <v>7.6816340745625435</v>
      </c>
      <c r="I14" s="39">
        <f t="shared" si="1"/>
        <v>318.675673329999</v>
      </c>
      <c r="J14" s="46">
        <f t="shared" si="2"/>
        <v>1.1988358665581411</v>
      </c>
      <c r="K14" s="54">
        <v>23431.16428703</v>
      </c>
      <c r="L14" s="14">
        <v>7.27424518371953</v>
      </c>
      <c r="M14" s="39">
        <f t="shared" si="3"/>
        <v>3469.6050839900017</v>
      </c>
      <c r="N14" s="46">
        <f t="shared" si="4"/>
        <v>14.80765121821349</v>
      </c>
      <c r="P14" s="85"/>
    </row>
    <row r="15" spans="1:16" ht="21">
      <c r="A15" s="11">
        <v>8</v>
      </c>
      <c r="B15" s="92" t="s">
        <v>15</v>
      </c>
      <c r="C15" s="41">
        <v>48</v>
      </c>
      <c r="D15" s="96">
        <v>23848.9021669</v>
      </c>
      <c r="E15" s="23">
        <f t="shared" si="0"/>
        <v>6.235654258464809</v>
      </c>
      <c r="F15" s="41">
        <v>46</v>
      </c>
      <c r="G15" s="96">
        <v>17333.46762977</v>
      </c>
      <c r="H15" s="23">
        <v>5.00898676716119</v>
      </c>
      <c r="I15" s="39">
        <f t="shared" si="1"/>
        <v>6515.4345371300005</v>
      </c>
      <c r="J15" s="46">
        <f t="shared" si="2"/>
        <v>37.58875417368784</v>
      </c>
      <c r="K15" s="54">
        <v>22706.613493760007</v>
      </c>
      <c r="L15" s="14">
        <v>7.049307145910549</v>
      </c>
      <c r="M15" s="39">
        <f t="shared" si="3"/>
        <v>1142.2886731399922</v>
      </c>
      <c r="N15" s="46">
        <f t="shared" si="4"/>
        <v>5.030643047911587</v>
      </c>
      <c r="P15" s="85"/>
    </row>
    <row r="16" spans="1:16" ht="21">
      <c r="A16" s="11">
        <v>9</v>
      </c>
      <c r="B16" s="91" t="s">
        <v>16</v>
      </c>
      <c r="C16" s="41">
        <v>30</v>
      </c>
      <c r="D16" s="96">
        <v>15866.6403334</v>
      </c>
      <c r="E16" s="23">
        <f t="shared" si="0"/>
        <v>4.148571815595476</v>
      </c>
      <c r="F16" s="41">
        <v>29</v>
      </c>
      <c r="G16" s="96">
        <v>9692.84823955</v>
      </c>
      <c r="H16" s="23">
        <v>2.801017638537674</v>
      </c>
      <c r="I16" s="39">
        <f t="shared" si="1"/>
        <v>6173.792093850001</v>
      </c>
      <c r="J16" s="46">
        <f t="shared" si="2"/>
        <v>63.694302657694614</v>
      </c>
      <c r="K16" s="54">
        <v>9690.25027168</v>
      </c>
      <c r="L16" s="14">
        <v>3.0083548347968128</v>
      </c>
      <c r="M16" s="39">
        <f t="shared" si="3"/>
        <v>6176.39006172</v>
      </c>
      <c r="N16" s="46">
        <f t="shared" si="4"/>
        <v>63.738189299100505</v>
      </c>
      <c r="P16" s="85"/>
    </row>
    <row r="17" spans="1:16" ht="21">
      <c r="A17" s="11">
        <v>10</v>
      </c>
      <c r="B17" s="91" t="s">
        <v>32</v>
      </c>
      <c r="C17" s="41">
        <v>134</v>
      </c>
      <c r="D17" s="96">
        <v>12368.21243521</v>
      </c>
      <c r="E17" s="23">
        <f t="shared" si="0"/>
        <v>3.233855210671091</v>
      </c>
      <c r="F17" s="41">
        <v>136</v>
      </c>
      <c r="G17" s="96">
        <v>12243.38595204</v>
      </c>
      <c r="H17" s="23">
        <v>3.538066330921998</v>
      </c>
      <c r="I17" s="39">
        <f t="shared" si="1"/>
        <v>124.82648316999985</v>
      </c>
      <c r="J17" s="46">
        <f t="shared" si="2"/>
        <v>1.019542172883974</v>
      </c>
      <c r="K17" s="54">
        <v>9142.74108902</v>
      </c>
      <c r="L17" s="14">
        <v>2.8383796689783862</v>
      </c>
      <c r="M17" s="39">
        <f t="shared" si="3"/>
        <v>3225.471346189999</v>
      </c>
      <c r="N17" s="86">
        <f t="shared" si="4"/>
        <v>35.27904065951991</v>
      </c>
      <c r="P17" s="85"/>
    </row>
    <row r="18" spans="1:16" ht="21">
      <c r="A18" s="11">
        <v>11</v>
      </c>
      <c r="B18" s="91" t="s">
        <v>20</v>
      </c>
      <c r="C18" s="41">
        <v>100</v>
      </c>
      <c r="D18" s="96">
        <v>11798.72281772</v>
      </c>
      <c r="E18" s="23">
        <f t="shared" si="0"/>
        <v>3.084953582679944</v>
      </c>
      <c r="F18" s="41">
        <v>102</v>
      </c>
      <c r="G18" s="96">
        <v>11678.25225553</v>
      </c>
      <c r="H18" s="23">
        <v>3.3747552573412163</v>
      </c>
      <c r="I18" s="39">
        <f t="shared" si="1"/>
        <v>120.47056218999933</v>
      </c>
      <c r="J18" s="46">
        <f t="shared" si="2"/>
        <v>1.0315804073589259</v>
      </c>
      <c r="K18" s="54">
        <v>9948.005106009996</v>
      </c>
      <c r="L18" s="14">
        <v>3.0883752656741317</v>
      </c>
      <c r="M18" s="39">
        <f t="shared" si="3"/>
        <v>1850.7177117100036</v>
      </c>
      <c r="N18" s="46">
        <f t="shared" si="4"/>
        <v>18.60390793920994</v>
      </c>
      <c r="P18" s="85"/>
    </row>
    <row r="19" spans="1:16" ht="21">
      <c r="A19" s="11">
        <v>12</v>
      </c>
      <c r="B19" s="91" t="s">
        <v>18</v>
      </c>
      <c r="C19" s="41">
        <v>175</v>
      </c>
      <c r="D19" s="96">
        <v>9720.6239806</v>
      </c>
      <c r="E19" s="23">
        <f t="shared" si="0"/>
        <v>2.541603378443583</v>
      </c>
      <c r="F19" s="41">
        <v>176</v>
      </c>
      <c r="G19" s="96">
        <v>9561.95064424</v>
      </c>
      <c r="H19" s="23">
        <v>2.7631911437608925</v>
      </c>
      <c r="I19" s="39">
        <f t="shared" si="1"/>
        <v>158.67333635999967</v>
      </c>
      <c r="J19" s="46">
        <f t="shared" si="2"/>
        <v>1.65942433990268</v>
      </c>
      <c r="K19" s="54">
        <v>8461.57151931</v>
      </c>
      <c r="L19" s="14">
        <v>2.626909406508243</v>
      </c>
      <c r="M19" s="39">
        <f t="shared" si="3"/>
        <v>1259.052461289999</v>
      </c>
      <c r="N19" s="46">
        <f t="shared" si="4"/>
        <v>14.879652773917208</v>
      </c>
      <c r="P19" s="85"/>
    </row>
    <row r="20" spans="1:16" ht="21">
      <c r="A20" s="11">
        <v>13</v>
      </c>
      <c r="B20" s="91" t="s">
        <v>87</v>
      </c>
      <c r="C20" s="41">
        <v>108</v>
      </c>
      <c r="D20" s="96">
        <v>5084.93969897</v>
      </c>
      <c r="E20" s="14">
        <f t="shared" si="0"/>
        <v>1.3295339829909076</v>
      </c>
      <c r="F20" s="41">
        <v>105</v>
      </c>
      <c r="G20" s="96">
        <v>4940.42673683</v>
      </c>
      <c r="H20" s="14">
        <v>1.4276734856220556</v>
      </c>
      <c r="I20" s="39">
        <f t="shared" si="1"/>
        <v>144.51296214000013</v>
      </c>
      <c r="J20" s="46">
        <f t="shared" si="2"/>
        <v>2.92511092336785</v>
      </c>
      <c r="K20" s="54">
        <v>1847.35163005</v>
      </c>
      <c r="L20" s="14">
        <v>0.573513485412507</v>
      </c>
      <c r="M20" s="39">
        <f t="shared" si="3"/>
        <v>3237.58806892</v>
      </c>
      <c r="N20" s="86">
        <f t="shared" si="4"/>
        <v>175.25564793706175</v>
      </c>
      <c r="P20" s="85"/>
    </row>
    <row r="21" spans="1:16" ht="21">
      <c r="A21" s="11">
        <v>14</v>
      </c>
      <c r="B21" s="91" t="s">
        <v>22</v>
      </c>
      <c r="C21" s="41">
        <v>2</v>
      </c>
      <c r="D21" s="43">
        <v>2251.0055991</v>
      </c>
      <c r="E21" s="23">
        <f t="shared" si="0"/>
        <v>0.5885592783946825</v>
      </c>
      <c r="F21" s="41">
        <v>2</v>
      </c>
      <c r="G21" s="96">
        <v>2266.89667678</v>
      </c>
      <c r="H21" s="23">
        <v>0.6550827393020242</v>
      </c>
      <c r="I21" s="39">
        <f t="shared" si="1"/>
        <v>-15.891077679999853</v>
      </c>
      <c r="J21" s="46">
        <f t="shared" si="2"/>
        <v>-0.7010058218697572</v>
      </c>
      <c r="K21" s="54">
        <v>2467.7160350500003</v>
      </c>
      <c r="L21" s="14">
        <v>0.7661066800972551</v>
      </c>
      <c r="M21" s="39">
        <f t="shared" si="3"/>
        <v>-216.71043595000037</v>
      </c>
      <c r="N21" s="86">
        <f t="shared" si="4"/>
        <v>-8.781822254747777</v>
      </c>
      <c r="P21" s="85"/>
    </row>
    <row r="22" spans="1:16" ht="21">
      <c r="A22" s="11">
        <v>15</v>
      </c>
      <c r="B22" s="91" t="s">
        <v>25</v>
      </c>
      <c r="C22" s="41">
        <v>59</v>
      </c>
      <c r="D22" s="96">
        <v>1187.85252907</v>
      </c>
      <c r="E22" s="23">
        <f t="shared" si="0"/>
        <v>0.3105819139802502</v>
      </c>
      <c r="F22" s="41">
        <v>59</v>
      </c>
      <c r="G22" s="96">
        <v>1148.73848579</v>
      </c>
      <c r="H22" s="23">
        <v>0.3319598823012452</v>
      </c>
      <c r="I22" s="39">
        <f t="shared" si="1"/>
        <v>39.11404328000003</v>
      </c>
      <c r="J22" s="46">
        <f t="shared" si="2"/>
        <v>3.404956285860039</v>
      </c>
      <c r="K22" s="54">
        <v>1018.03760281</v>
      </c>
      <c r="L22" s="14">
        <v>0.3160515217412908</v>
      </c>
      <c r="M22" s="39">
        <f t="shared" si="3"/>
        <v>169.81492626</v>
      </c>
      <c r="N22" s="86">
        <f t="shared" si="4"/>
        <v>16.680614330087096</v>
      </c>
      <c r="P22" s="85"/>
    </row>
    <row r="23" spans="1:16" ht="21">
      <c r="A23" s="11">
        <v>16</v>
      </c>
      <c r="B23" s="91" t="s">
        <v>26</v>
      </c>
      <c r="C23" s="41">
        <v>289</v>
      </c>
      <c r="D23" s="96">
        <v>1007.30186155</v>
      </c>
      <c r="E23" s="23">
        <f t="shared" si="0"/>
        <v>0.2633742257222839</v>
      </c>
      <c r="F23" s="41">
        <v>286</v>
      </c>
      <c r="G23" s="96">
        <v>967.7818108</v>
      </c>
      <c r="H23" s="23">
        <v>0.2796674264687116</v>
      </c>
      <c r="I23" s="39">
        <f t="shared" si="1"/>
        <v>39.520050749999996</v>
      </c>
      <c r="J23" s="46">
        <f t="shared" si="2"/>
        <v>4.083570316054135</v>
      </c>
      <c r="K23" s="54">
        <v>730.88616629</v>
      </c>
      <c r="L23" s="14">
        <v>0.2269048652407435</v>
      </c>
      <c r="M23" s="39">
        <f t="shared" si="3"/>
        <v>276.41569526</v>
      </c>
      <c r="N23" s="86">
        <f t="shared" si="4"/>
        <v>37.81925394252491</v>
      </c>
      <c r="P23" s="85"/>
    </row>
    <row r="24" spans="1:16" ht="21">
      <c r="A24" s="11">
        <v>17</v>
      </c>
      <c r="B24" s="91" t="s">
        <v>34</v>
      </c>
      <c r="C24" s="41">
        <v>13</v>
      </c>
      <c r="D24" s="96">
        <v>692.47833</v>
      </c>
      <c r="E24" s="23">
        <f t="shared" si="0"/>
        <v>0.18105887713993593</v>
      </c>
      <c r="F24" s="41">
        <v>13</v>
      </c>
      <c r="G24" s="96">
        <v>684.34267</v>
      </c>
      <c r="H24" s="23">
        <v>0.1320308120377888</v>
      </c>
      <c r="I24" s="39">
        <f t="shared" si="1"/>
        <v>8.13566000000003</v>
      </c>
      <c r="J24" s="46">
        <f t="shared" si="2"/>
        <v>1.1888283979135816</v>
      </c>
      <c r="K24" s="54">
        <v>403.61814362</v>
      </c>
      <c r="L24" s="14">
        <v>0.12530394569060296</v>
      </c>
      <c r="M24" s="39">
        <f t="shared" si="3"/>
        <v>288.86018638</v>
      </c>
      <c r="N24" s="86">
        <f t="shared" si="4"/>
        <v>71.56769113232859</v>
      </c>
      <c r="P24" s="85"/>
    </row>
    <row r="25" spans="1:16" ht="21">
      <c r="A25" s="11">
        <v>18</v>
      </c>
      <c r="B25" s="91" t="s">
        <v>19</v>
      </c>
      <c r="C25" s="41">
        <v>2</v>
      </c>
      <c r="D25" s="96">
        <v>603.3848132</v>
      </c>
      <c r="E25" s="23">
        <f t="shared" si="0"/>
        <v>0.15776403683459958</v>
      </c>
      <c r="F25" s="41">
        <v>2</v>
      </c>
      <c r="G25" s="96">
        <v>589.76976347</v>
      </c>
      <c r="H25" s="23">
        <v>0.1704303491944857</v>
      </c>
      <c r="I25" s="39">
        <f t="shared" si="1"/>
        <v>13.61504973000001</v>
      </c>
      <c r="J25" s="46">
        <f t="shared" si="2"/>
        <v>2.308536410868844</v>
      </c>
      <c r="K25" s="54">
        <v>151.76808378</v>
      </c>
      <c r="L25" s="14">
        <v>0.04711666219207512</v>
      </c>
      <c r="M25" s="39">
        <f t="shared" si="3"/>
        <v>451.61672942000007</v>
      </c>
      <c r="N25" s="46">
        <f t="shared" si="4"/>
        <v>297.5702915737242</v>
      </c>
      <c r="P25" s="85"/>
    </row>
    <row r="26" spans="1:16" ht="21">
      <c r="A26" s="11">
        <v>19</v>
      </c>
      <c r="B26" s="91" t="s">
        <v>23</v>
      </c>
      <c r="C26" s="41">
        <v>20</v>
      </c>
      <c r="D26" s="96">
        <v>507.34626457</v>
      </c>
      <c r="E26" s="23">
        <f t="shared" si="0"/>
        <v>0.13265331347507303</v>
      </c>
      <c r="F26" s="41">
        <v>20</v>
      </c>
      <c r="G26" s="96">
        <v>500.2983071</v>
      </c>
      <c r="H26" s="23">
        <v>0.1445750875371899</v>
      </c>
      <c r="I26" s="39">
        <f t="shared" si="1"/>
        <v>7.0479574700000285</v>
      </c>
      <c r="J26" s="46">
        <f t="shared" si="2"/>
        <v>1.4087510131413012</v>
      </c>
      <c r="K26" s="54">
        <v>532.99660242</v>
      </c>
      <c r="L26" s="14">
        <v>0.16546971036512687</v>
      </c>
      <c r="M26" s="39">
        <f t="shared" si="3"/>
        <v>-25.650337850000028</v>
      </c>
      <c r="N26" s="86">
        <f t="shared" si="4"/>
        <v>-4.81247680257962</v>
      </c>
      <c r="P26" s="85"/>
    </row>
    <row r="27" spans="1:16" ht="21">
      <c r="A27" s="11">
        <v>20</v>
      </c>
      <c r="B27" s="91" t="s">
        <v>24</v>
      </c>
      <c r="C27" s="41">
        <v>9</v>
      </c>
      <c r="D27" s="96">
        <v>428.6896662</v>
      </c>
      <c r="E27" s="23">
        <f t="shared" si="0"/>
        <v>0.11208736250803104</v>
      </c>
      <c r="F27" s="41">
        <v>9</v>
      </c>
      <c r="G27" s="96">
        <v>419.40924084</v>
      </c>
      <c r="H27" s="23">
        <v>0.12119994580799044</v>
      </c>
      <c r="I27" s="39">
        <f t="shared" si="1"/>
        <v>9.280425359999981</v>
      </c>
      <c r="J27" s="46">
        <f t="shared" si="2"/>
        <v>2.2127374545713363</v>
      </c>
      <c r="K27" s="54">
        <v>492.84410291</v>
      </c>
      <c r="L27" s="14">
        <v>0.1530042979512591</v>
      </c>
      <c r="M27" s="39">
        <f t="shared" si="3"/>
        <v>-64.15443671000003</v>
      </c>
      <c r="N27" s="86">
        <f t="shared" si="4"/>
        <v>-13.01718663796521</v>
      </c>
      <c r="P27" s="85"/>
    </row>
    <row r="28" spans="1:16" ht="21">
      <c r="A28" s="11">
        <v>21</v>
      </c>
      <c r="B28" s="91" t="s">
        <v>61</v>
      </c>
      <c r="C28" s="41">
        <v>19</v>
      </c>
      <c r="D28" s="96">
        <v>182.19446382</v>
      </c>
      <c r="E28" s="23">
        <f t="shared" si="0"/>
        <v>0.047637483530151604</v>
      </c>
      <c r="F28" s="41">
        <v>19</v>
      </c>
      <c r="G28" s="96">
        <v>276.18484714</v>
      </c>
      <c r="H28" s="23">
        <v>0.07981128036023871</v>
      </c>
      <c r="I28" s="39">
        <f t="shared" si="1"/>
        <v>-93.99038331999998</v>
      </c>
      <c r="J28" s="46">
        <f t="shared" si="2"/>
        <v>-34.03169445873169</v>
      </c>
      <c r="K28" s="54">
        <v>512.93088068</v>
      </c>
      <c r="L28" s="14">
        <v>0.1592402725985261</v>
      </c>
      <c r="M28" s="39">
        <f t="shared" si="3"/>
        <v>-330.73641685999996</v>
      </c>
      <c r="N28" s="86">
        <f t="shared" si="4"/>
        <v>-64.47972413389068</v>
      </c>
      <c r="P28" s="85"/>
    </row>
    <row r="29" spans="1:16" ht="21">
      <c r="A29" s="11">
        <v>22</v>
      </c>
      <c r="B29" s="91" t="s">
        <v>33</v>
      </c>
      <c r="C29" s="41">
        <v>7</v>
      </c>
      <c r="D29" s="96">
        <v>88.81975332</v>
      </c>
      <c r="E29" s="23">
        <f t="shared" si="0"/>
        <v>0.023223260724946147</v>
      </c>
      <c r="F29" s="41">
        <v>8</v>
      </c>
      <c r="G29" s="96">
        <v>88.61879994</v>
      </c>
      <c r="H29" s="23">
        <v>0.025608862906276703</v>
      </c>
      <c r="I29" s="39">
        <f t="shared" si="1"/>
        <v>0.2009533800000014</v>
      </c>
      <c r="J29" s="46">
        <f t="shared" si="2"/>
        <v>0.22676156767645053</v>
      </c>
      <c r="K29" s="54">
        <v>79.82062312000001</v>
      </c>
      <c r="L29" s="14">
        <v>0.024780449497917363</v>
      </c>
      <c r="M29" s="39">
        <f t="shared" si="3"/>
        <v>8.999130199999996</v>
      </c>
      <c r="N29" s="84">
        <f t="shared" si="4"/>
        <v>11.274191867020338</v>
      </c>
      <c r="P29" s="85"/>
    </row>
    <row r="30" spans="1:16" ht="21.75" thickBot="1">
      <c r="A30" s="11">
        <v>23</v>
      </c>
      <c r="B30" s="89" t="s">
        <v>118</v>
      </c>
      <c r="C30" s="64">
        <v>0</v>
      </c>
      <c r="D30" s="135">
        <v>0</v>
      </c>
      <c r="E30" s="23">
        <v>0</v>
      </c>
      <c r="F30" s="64">
        <v>0</v>
      </c>
      <c r="G30" s="135">
        <v>0</v>
      </c>
      <c r="H30" s="23">
        <v>0</v>
      </c>
      <c r="I30" s="39">
        <f t="shared" si="1"/>
        <v>0</v>
      </c>
      <c r="J30" s="46">
        <f t="shared" si="2"/>
        <v>0</v>
      </c>
      <c r="K30" s="69">
        <v>0</v>
      </c>
      <c r="L30" s="70">
        <v>0</v>
      </c>
      <c r="M30" s="39">
        <f t="shared" si="3"/>
        <v>0</v>
      </c>
      <c r="N30" s="84" t="str">
        <f t="shared" si="4"/>
        <v>0.00</v>
      </c>
      <c r="P30" s="85"/>
    </row>
    <row r="31" spans="1:16" ht="22.5" customHeight="1" thickBot="1">
      <c r="A31" s="139" t="s">
        <v>27</v>
      </c>
      <c r="B31" s="140"/>
      <c r="C31" s="47">
        <f>SUM(C8:C30)</f>
        <v>2397</v>
      </c>
      <c r="D31" s="80">
        <f>SUM(D8:D30)</f>
        <v>382460.3029349401</v>
      </c>
      <c r="E31" s="80">
        <f>SUM(E8:E30)</f>
        <v>99.99999999999997</v>
      </c>
      <c r="F31" s="77">
        <v>2389</v>
      </c>
      <c r="G31" s="48">
        <v>346274.8366435899</v>
      </c>
      <c r="H31" s="48">
        <v>100.00000000000001</v>
      </c>
      <c r="I31" s="82">
        <f>SUM(I8:I30)</f>
        <v>36185.46629135001</v>
      </c>
      <c r="J31" s="88">
        <f t="shared" si="2"/>
        <v>10.449926608035568</v>
      </c>
      <c r="K31" s="55">
        <v>322111.28021188</v>
      </c>
      <c r="L31" s="56">
        <v>100</v>
      </c>
      <c r="M31" s="82">
        <f t="shared" si="3"/>
        <v>60349.0227230601</v>
      </c>
      <c r="N31" s="87">
        <f t="shared" si="4"/>
        <v>18.735457722363346</v>
      </c>
      <c r="P31" s="85"/>
    </row>
    <row r="32" spans="1:14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71"/>
      <c r="L32" s="71"/>
      <c r="M32" s="73"/>
      <c r="N32" s="73"/>
    </row>
    <row r="33" spans="2:12" ht="21">
      <c r="B33" s="81" t="s">
        <v>130</v>
      </c>
      <c r="L33" s="2" t="s">
        <v>28</v>
      </c>
    </row>
    <row r="34" spans="2:12" ht="21">
      <c r="B34" s="81"/>
      <c r="L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C5:E5"/>
    <mergeCell ref="F5:H5"/>
    <mergeCell ref="I5:J5"/>
    <mergeCell ref="K5:L5"/>
    <mergeCell ref="M5:N5"/>
    <mergeCell ref="A31:B31"/>
    <mergeCell ref="A1:J1"/>
    <mergeCell ref="A2:J2"/>
    <mergeCell ref="A4:A7"/>
    <mergeCell ref="B4:B7"/>
    <mergeCell ref="F4:J4"/>
    <mergeCell ref="K4:N4"/>
  </mergeCells>
  <conditionalFormatting sqref="J8:J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9">
      <selection activeCell="B26" sqref="B26"/>
    </sheetView>
  </sheetViews>
  <sheetFormatPr defaultColWidth="9.140625" defaultRowHeight="21.75"/>
  <cols>
    <col min="1" max="1" width="6.57421875" style="1" customWidth="1"/>
    <col min="2" max="2" width="50.57421875" style="1" bestFit="1" customWidth="1"/>
    <col min="3" max="3" width="10.57421875" style="1" customWidth="1"/>
    <col min="4" max="4" width="10.57421875" style="1" bestFit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0.57421875" style="1" bestFit="1" customWidth="1"/>
    <col min="12" max="12" width="10.7109375" style="1" customWidth="1"/>
    <col min="13" max="13" width="12.421875" style="1" customWidth="1"/>
    <col min="14" max="14" width="14.57421875" style="1" customWidth="1"/>
    <col min="15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131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4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147" t="s">
        <v>37</v>
      </c>
      <c r="L4" s="148"/>
      <c r="M4" s="148"/>
      <c r="N4" s="149"/>
    </row>
    <row r="5" spans="1:14" ht="22.5" customHeight="1" thickBot="1">
      <c r="A5" s="145"/>
      <c r="B5" s="152"/>
      <c r="C5" s="141" t="s">
        <v>132</v>
      </c>
      <c r="D5" s="150"/>
      <c r="E5" s="142"/>
      <c r="F5" s="141" t="s">
        <v>129</v>
      </c>
      <c r="G5" s="150"/>
      <c r="H5" s="142"/>
      <c r="I5" s="139" t="s">
        <v>1</v>
      </c>
      <c r="J5" s="140"/>
      <c r="K5" s="141" t="s">
        <v>85</v>
      </c>
      <c r="L5" s="142"/>
      <c r="M5" s="139" t="s">
        <v>1</v>
      </c>
      <c r="N5" s="140"/>
    </row>
    <row r="6" spans="1:14" ht="21.75" customHeight="1">
      <c r="A6" s="145"/>
      <c r="B6" s="152"/>
      <c r="C6" s="59" t="s">
        <v>4</v>
      </c>
      <c r="D6" s="4" t="s">
        <v>5</v>
      </c>
      <c r="E6" s="5" t="s">
        <v>6</v>
      </c>
      <c r="F6" s="59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46"/>
      <c r="B7" s="153"/>
      <c r="C7" s="60" t="s">
        <v>8</v>
      </c>
      <c r="D7" s="8" t="s">
        <v>9</v>
      </c>
      <c r="E7" s="9"/>
      <c r="F7" s="60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91" t="s">
        <v>10</v>
      </c>
      <c r="C8" s="35">
        <v>577</v>
      </c>
      <c r="D8" s="94">
        <v>80680.81610574</v>
      </c>
      <c r="E8" s="23">
        <f aca="true" t="shared" si="0" ref="E8:E29">(D8*$A$58)/$D$31</f>
        <v>19.786370116818116</v>
      </c>
      <c r="F8" s="35">
        <v>570</v>
      </c>
      <c r="G8" s="94">
        <v>73434.1776311</v>
      </c>
      <c r="H8" s="23">
        <v>19.200470497873294</v>
      </c>
      <c r="I8" s="39">
        <f aca="true" t="shared" si="1" ref="I8:I30">(D8-G8)</f>
        <v>7246.63847464</v>
      </c>
      <c r="J8" s="46">
        <f aca="true" t="shared" si="2" ref="J8:J31">IF(G8&lt;&gt;0,(D8-G8)/G8*100,0)</f>
        <v>9.86820947467244</v>
      </c>
      <c r="K8" s="53">
        <v>61385.712333129995</v>
      </c>
      <c r="L8" s="13">
        <v>19.05729979178357</v>
      </c>
      <c r="M8" s="39">
        <f aca="true" t="shared" si="3" ref="M8:M31">D8-K8</f>
        <v>19295.103772610004</v>
      </c>
      <c r="N8" s="46">
        <f aca="true" t="shared" si="4" ref="N8:N31">IF(AND(K8=0,M8=0),"0.00",IF(K8=0,"new",(M8*100)/K8))</f>
        <v>31.432564743891383</v>
      </c>
      <c r="P8" s="85"/>
    </row>
    <row r="9" spans="1:16" ht="21">
      <c r="A9" s="11">
        <v>2</v>
      </c>
      <c r="B9" s="91" t="s">
        <v>111</v>
      </c>
      <c r="C9" s="99">
        <v>135</v>
      </c>
      <c r="D9" s="100">
        <v>47436.81262056</v>
      </c>
      <c r="E9" s="23">
        <f t="shared" si="0"/>
        <v>11.633525501804789</v>
      </c>
      <c r="F9" s="99">
        <v>134</v>
      </c>
      <c r="G9" s="100">
        <v>47038.90290369</v>
      </c>
      <c r="H9" s="23">
        <v>12.2990288254025</v>
      </c>
      <c r="I9" s="39">
        <f>(D9-G9)</f>
        <v>397.90971686999546</v>
      </c>
      <c r="J9" s="46">
        <f>IF(G9&lt;&gt;0,(D9-G9)/G9*100,0)</f>
        <v>0.8459162359392126</v>
      </c>
      <c r="K9" s="54">
        <v>38204.88372497</v>
      </c>
      <c r="L9" s="14">
        <v>11.860771749390272</v>
      </c>
      <c r="M9" s="39">
        <f>D9-K9</f>
        <v>9231.928895589997</v>
      </c>
      <c r="N9" s="46">
        <f>IF(AND(K9=0,M9=0),"0.00",IF(K9=0,"new",(M9*100)/K9))</f>
        <v>24.164263820429273</v>
      </c>
      <c r="P9" s="85"/>
    </row>
    <row r="10" spans="1:16" ht="21">
      <c r="A10" s="11">
        <v>3</v>
      </c>
      <c r="B10" s="91" t="s">
        <v>17</v>
      </c>
      <c r="C10" s="41">
        <v>107</v>
      </c>
      <c r="D10" s="96">
        <v>57862.78561026</v>
      </c>
      <c r="E10" s="23">
        <f t="shared" si="0"/>
        <v>14.19041783829017</v>
      </c>
      <c r="F10" s="41">
        <v>103</v>
      </c>
      <c r="G10" s="96">
        <v>50775.34593493</v>
      </c>
      <c r="H10" s="23">
        <v>13.275978067602834</v>
      </c>
      <c r="I10" s="39">
        <f t="shared" si="1"/>
        <v>7087.439675329995</v>
      </c>
      <c r="J10" s="46">
        <f t="shared" si="2"/>
        <v>13.958427155597805</v>
      </c>
      <c r="K10" s="54">
        <v>38637.755176549996</v>
      </c>
      <c r="L10" s="14">
        <v>11.995157434764364</v>
      </c>
      <c r="M10" s="39">
        <f t="shared" si="3"/>
        <v>19225.030433710002</v>
      </c>
      <c r="N10" s="46">
        <f t="shared" si="4"/>
        <v>49.75711023030149</v>
      </c>
      <c r="P10" s="85"/>
    </row>
    <row r="11" spans="1:16" ht="21">
      <c r="A11" s="11">
        <v>4</v>
      </c>
      <c r="B11" s="91" t="s">
        <v>11</v>
      </c>
      <c r="C11" s="41">
        <v>336</v>
      </c>
      <c r="D11" s="96">
        <v>32713.90903437</v>
      </c>
      <c r="E11" s="23">
        <f t="shared" si="0"/>
        <v>8.022842893329555</v>
      </c>
      <c r="F11" s="41">
        <v>335</v>
      </c>
      <c r="G11" s="96">
        <v>33692.95796632</v>
      </c>
      <c r="H11" s="23">
        <v>8.809530742868096</v>
      </c>
      <c r="I11" s="39">
        <f>(D11-G11)</f>
        <v>-979.0489319499975</v>
      </c>
      <c r="J11" s="46">
        <f>IF(G11&lt;&gt;0,(D11-G11)/G11*100,0)</f>
        <v>-2.9057969114159405</v>
      </c>
      <c r="K11" s="54">
        <v>33155.36159595</v>
      </c>
      <c r="L11" s="14">
        <v>10.293138934513843</v>
      </c>
      <c r="M11" s="39">
        <f>D11-K11</f>
        <v>-441.4525615800012</v>
      </c>
      <c r="N11" s="46">
        <f>IF(AND(K11=0,M11=0),"0.00",IF(K11=0,"new",(M11*100)/K11))</f>
        <v>-1.3314665873947988</v>
      </c>
      <c r="P11" s="85"/>
    </row>
    <row r="12" spans="1:16" ht="21">
      <c r="A12" s="11">
        <v>5</v>
      </c>
      <c r="B12" s="91" t="s">
        <v>38</v>
      </c>
      <c r="C12" s="41">
        <v>53</v>
      </c>
      <c r="D12" s="96">
        <v>32863.81069942</v>
      </c>
      <c r="E12" s="23">
        <f>(D12*$A$58)/$D$31</f>
        <v>8.059605161846017</v>
      </c>
      <c r="F12" s="41">
        <v>51</v>
      </c>
      <c r="G12" s="96">
        <v>33869.85341829</v>
      </c>
      <c r="H12" s="23">
        <v>8.855782720030831</v>
      </c>
      <c r="I12" s="39">
        <f t="shared" si="1"/>
        <v>-1006.0427188699978</v>
      </c>
      <c r="J12" s="46">
        <f t="shared" si="2"/>
        <v>-2.9703190812356053</v>
      </c>
      <c r="K12" s="54">
        <v>30815.523885900002</v>
      </c>
      <c r="L12" s="14">
        <v>9.566732299977204</v>
      </c>
      <c r="M12" s="39">
        <f t="shared" si="3"/>
        <v>2048.286813519997</v>
      </c>
      <c r="N12" s="46">
        <f t="shared" si="4"/>
        <v>6.646931660497306</v>
      </c>
      <c r="P12" s="85"/>
    </row>
    <row r="13" spans="1:16" ht="21">
      <c r="A13" s="11">
        <v>6</v>
      </c>
      <c r="B13" s="92" t="s">
        <v>12</v>
      </c>
      <c r="C13" s="41">
        <v>137</v>
      </c>
      <c r="D13" s="96">
        <v>26846.50225789</v>
      </c>
      <c r="E13" s="23">
        <f t="shared" si="0"/>
        <v>6.583905018020921</v>
      </c>
      <c r="F13" s="41">
        <v>134</v>
      </c>
      <c r="G13" s="96">
        <v>26900.76937102</v>
      </c>
      <c r="H13" s="23">
        <v>7.033610851789778</v>
      </c>
      <c r="I13" s="39">
        <f>(D13-G13)</f>
        <v>-54.267113130001235</v>
      </c>
      <c r="J13" s="46">
        <f>IF(G13&lt;&gt;0,(D13-G13)/G13*100,0)</f>
        <v>-0.2017307103062368</v>
      </c>
      <c r="K13" s="54">
        <v>23431.16428703</v>
      </c>
      <c r="L13" s="14">
        <v>7.27424518371953</v>
      </c>
      <c r="M13" s="39">
        <f>D13-K13</f>
        <v>3415.3379708600005</v>
      </c>
      <c r="N13" s="46">
        <f>IF(AND(K13=0,M13=0),"0.00",IF(K13=0,"new",(M13*100)/K13))</f>
        <v>14.576048927925081</v>
      </c>
      <c r="P13" s="85"/>
    </row>
    <row r="14" spans="1:16" ht="21">
      <c r="A14" s="11">
        <v>7</v>
      </c>
      <c r="B14" s="91" t="s">
        <v>13</v>
      </c>
      <c r="C14" s="41">
        <v>56</v>
      </c>
      <c r="D14" s="96">
        <v>34561.33453559</v>
      </c>
      <c r="E14" s="23">
        <f t="shared" si="0"/>
        <v>8.475910257973956</v>
      </c>
      <c r="F14" s="41">
        <v>55</v>
      </c>
      <c r="G14" s="96">
        <v>31111.18099596</v>
      </c>
      <c r="H14" s="23">
        <v>8.13448631327688</v>
      </c>
      <c r="I14" s="39">
        <f t="shared" si="1"/>
        <v>3450.1535396300023</v>
      </c>
      <c r="J14" s="46">
        <f t="shared" si="2"/>
        <v>11.08975432362413</v>
      </c>
      <c r="K14" s="54">
        <v>21756.26484133</v>
      </c>
      <c r="L14" s="14">
        <v>6.754269775035215</v>
      </c>
      <c r="M14" s="39">
        <f t="shared" si="3"/>
        <v>12805.06969426</v>
      </c>
      <c r="N14" s="46">
        <f t="shared" si="4"/>
        <v>58.85693057906902</v>
      </c>
      <c r="P14" s="85"/>
    </row>
    <row r="15" spans="1:16" ht="21">
      <c r="A15" s="11">
        <v>8</v>
      </c>
      <c r="B15" s="92" t="s">
        <v>15</v>
      </c>
      <c r="C15" s="41">
        <v>49</v>
      </c>
      <c r="D15" s="96">
        <v>31176.06220168</v>
      </c>
      <c r="E15" s="23">
        <f t="shared" si="0"/>
        <v>7.645697394767648</v>
      </c>
      <c r="F15" s="41">
        <v>48</v>
      </c>
      <c r="G15" s="96">
        <v>23848.9021669</v>
      </c>
      <c r="H15" s="23">
        <v>6.235654258464809</v>
      </c>
      <c r="I15" s="39">
        <f t="shared" si="1"/>
        <v>7327.160034780001</v>
      </c>
      <c r="J15" s="46">
        <f t="shared" si="2"/>
        <v>30.723259223853923</v>
      </c>
      <c r="K15" s="54">
        <v>22706.613493760007</v>
      </c>
      <c r="L15" s="14">
        <v>7.049307145910549</v>
      </c>
      <c r="M15" s="39">
        <f t="shared" si="3"/>
        <v>8469.448707919993</v>
      </c>
      <c r="N15" s="46">
        <f t="shared" si="4"/>
        <v>37.29947977600217</v>
      </c>
      <c r="P15" s="85"/>
    </row>
    <row r="16" spans="1:16" ht="21">
      <c r="A16" s="11">
        <v>9</v>
      </c>
      <c r="B16" s="91" t="s">
        <v>32</v>
      </c>
      <c r="C16" s="41">
        <v>135</v>
      </c>
      <c r="D16" s="96">
        <v>12352.1362538</v>
      </c>
      <c r="E16" s="23">
        <f t="shared" si="0"/>
        <v>3.029269551893712</v>
      </c>
      <c r="F16" s="41">
        <v>134</v>
      </c>
      <c r="G16" s="96">
        <v>12368.21243521</v>
      </c>
      <c r="H16" s="23">
        <v>3.233855210671091</v>
      </c>
      <c r="I16" s="39">
        <f>(D16-G16)</f>
        <v>-16.076181410000572</v>
      </c>
      <c r="J16" s="46">
        <f>IF(G16&lt;&gt;0,(D16-G16)/G16*100,0)</f>
        <v>-0.12997982929396226</v>
      </c>
      <c r="K16" s="54">
        <v>9142.74108902</v>
      </c>
      <c r="L16" s="14">
        <v>2.8383796689783862</v>
      </c>
      <c r="M16" s="39">
        <f>D16-K16</f>
        <v>3209.3951647799986</v>
      </c>
      <c r="N16" s="86">
        <f>IF(AND(K16=0,M16=0),"0.00",IF(K16=0,"new",(M16*100)/K16))</f>
        <v>35.10320519340015</v>
      </c>
      <c r="P16" s="85"/>
    </row>
    <row r="17" spans="1:16" ht="21">
      <c r="A17" s="11">
        <v>10</v>
      </c>
      <c r="B17" s="91" t="s">
        <v>20</v>
      </c>
      <c r="C17" s="41">
        <v>101</v>
      </c>
      <c r="D17" s="96">
        <v>11268.39331859</v>
      </c>
      <c r="E17" s="23">
        <f t="shared" si="0"/>
        <v>2.7634896569624523</v>
      </c>
      <c r="F17" s="41">
        <v>100</v>
      </c>
      <c r="G17" s="96">
        <v>11798.72281772</v>
      </c>
      <c r="H17" s="23">
        <v>3.084953582679944</v>
      </c>
      <c r="I17" s="39">
        <f>(D17-G17)</f>
        <v>-530.329499129999</v>
      </c>
      <c r="J17" s="46">
        <f>IF(G17&lt;&gt;0,(D17-G17)/G17*100,0)</f>
        <v>-4.494804287914279</v>
      </c>
      <c r="K17" s="54">
        <v>9948.005106009996</v>
      </c>
      <c r="L17" s="14">
        <v>3.0883752656741317</v>
      </c>
      <c r="M17" s="39">
        <f>D17-K17</f>
        <v>1320.3882125800046</v>
      </c>
      <c r="N17" s="46">
        <f>IF(AND(K17=0,M17=0),"0.00",IF(K17=0,"new",(M17*100)/K17))</f>
        <v>13.272894399524423</v>
      </c>
      <c r="P17" s="85"/>
    </row>
    <row r="18" spans="1:16" ht="21">
      <c r="A18" s="11">
        <v>11</v>
      </c>
      <c r="B18" s="91" t="s">
        <v>16</v>
      </c>
      <c r="C18" s="41">
        <v>30</v>
      </c>
      <c r="D18" s="96">
        <v>18652.67119814</v>
      </c>
      <c r="E18" s="23">
        <f t="shared" si="0"/>
        <v>4.574428889142757</v>
      </c>
      <c r="F18" s="41">
        <v>30</v>
      </c>
      <c r="G18" s="96">
        <v>15866.6403334</v>
      </c>
      <c r="H18" s="23">
        <v>4.148571815595476</v>
      </c>
      <c r="I18" s="39">
        <f t="shared" si="1"/>
        <v>2786.0308647399997</v>
      </c>
      <c r="J18" s="46">
        <f t="shared" si="2"/>
        <v>17.5590471971264</v>
      </c>
      <c r="K18" s="54">
        <v>9690.25027168</v>
      </c>
      <c r="L18" s="14">
        <v>3.0083548347968128</v>
      </c>
      <c r="M18" s="39">
        <f t="shared" si="3"/>
        <v>8962.42092646</v>
      </c>
      <c r="N18" s="46">
        <f t="shared" si="4"/>
        <v>92.48905523784973</v>
      </c>
      <c r="P18" s="85"/>
    </row>
    <row r="19" spans="1:16" ht="21">
      <c r="A19" s="11">
        <v>12</v>
      </c>
      <c r="B19" s="91" t="s">
        <v>18</v>
      </c>
      <c r="C19" s="41">
        <v>174</v>
      </c>
      <c r="D19" s="96">
        <v>9755.41095155</v>
      </c>
      <c r="E19" s="23">
        <f t="shared" si="0"/>
        <v>2.3924419836811306</v>
      </c>
      <c r="F19" s="41">
        <v>175</v>
      </c>
      <c r="G19" s="96">
        <v>9720.6239806</v>
      </c>
      <c r="H19" s="23">
        <v>2.541603378443583</v>
      </c>
      <c r="I19" s="39">
        <f t="shared" si="1"/>
        <v>34.78697095000098</v>
      </c>
      <c r="J19" s="46">
        <f t="shared" si="2"/>
        <v>0.3578676741269625</v>
      </c>
      <c r="K19" s="54">
        <v>8461.57151931</v>
      </c>
      <c r="L19" s="14">
        <v>2.626909406508243</v>
      </c>
      <c r="M19" s="39">
        <f t="shared" si="3"/>
        <v>1293.83943224</v>
      </c>
      <c r="N19" s="46">
        <f t="shared" si="4"/>
        <v>15.290769915344356</v>
      </c>
      <c r="P19" s="85"/>
    </row>
    <row r="20" spans="1:16" ht="21">
      <c r="A20" s="11">
        <v>13</v>
      </c>
      <c r="B20" s="91" t="s">
        <v>87</v>
      </c>
      <c r="C20" s="41">
        <v>108</v>
      </c>
      <c r="D20" s="96">
        <v>4802.45249411</v>
      </c>
      <c r="E20" s="14">
        <f t="shared" si="0"/>
        <v>1.1777657577528688</v>
      </c>
      <c r="F20" s="41">
        <v>108</v>
      </c>
      <c r="G20" s="96">
        <v>5084.93969897</v>
      </c>
      <c r="H20" s="14">
        <v>1.3295339829909076</v>
      </c>
      <c r="I20" s="39">
        <f t="shared" si="1"/>
        <v>-282.48720486</v>
      </c>
      <c r="J20" s="46">
        <f t="shared" si="2"/>
        <v>-5.555369809345435</v>
      </c>
      <c r="K20" s="54">
        <v>1847.35163005</v>
      </c>
      <c r="L20" s="14">
        <v>0.573513485412507</v>
      </c>
      <c r="M20" s="39">
        <f t="shared" si="3"/>
        <v>2955.10086406</v>
      </c>
      <c r="N20" s="86">
        <f t="shared" si="4"/>
        <v>159.96417877304808</v>
      </c>
      <c r="P20" s="85"/>
    </row>
    <row r="21" spans="1:16" ht="21">
      <c r="A21" s="11">
        <v>14</v>
      </c>
      <c r="B21" s="91" t="s">
        <v>22</v>
      </c>
      <c r="C21" s="41">
        <v>2</v>
      </c>
      <c r="D21" s="43">
        <v>2213.93417039</v>
      </c>
      <c r="E21" s="23">
        <f t="shared" si="0"/>
        <v>0.5429508899884649</v>
      </c>
      <c r="F21" s="41">
        <v>2</v>
      </c>
      <c r="G21" s="43">
        <v>2251.0055991</v>
      </c>
      <c r="H21" s="23">
        <v>0.5885592783946825</v>
      </c>
      <c r="I21" s="39">
        <f t="shared" si="1"/>
        <v>-37.071428709999964</v>
      </c>
      <c r="J21" s="46">
        <f t="shared" si="2"/>
        <v>-1.6468830075243666</v>
      </c>
      <c r="K21" s="54">
        <v>2467.7160350500003</v>
      </c>
      <c r="L21" s="14">
        <v>0.7661066800972551</v>
      </c>
      <c r="M21" s="39">
        <f t="shared" si="3"/>
        <v>-253.78186466000034</v>
      </c>
      <c r="N21" s="86">
        <f t="shared" si="4"/>
        <v>-10.28407892380771</v>
      </c>
      <c r="P21" s="85"/>
    </row>
    <row r="22" spans="1:16" ht="21">
      <c r="A22" s="11">
        <v>15</v>
      </c>
      <c r="B22" s="91" t="s">
        <v>25</v>
      </c>
      <c r="C22" s="41">
        <v>59</v>
      </c>
      <c r="D22" s="96">
        <v>1134.90447809</v>
      </c>
      <c r="E22" s="23">
        <f t="shared" si="0"/>
        <v>0.2783268828279173</v>
      </c>
      <c r="F22" s="41">
        <v>59</v>
      </c>
      <c r="G22" s="96">
        <v>1187.85252907</v>
      </c>
      <c r="H22" s="23">
        <v>0.3105819139802502</v>
      </c>
      <c r="I22" s="39">
        <f t="shared" si="1"/>
        <v>-52.948050979999834</v>
      </c>
      <c r="J22" s="46">
        <f t="shared" si="2"/>
        <v>-4.457459969500946</v>
      </c>
      <c r="K22" s="54">
        <v>1018.03760281</v>
      </c>
      <c r="L22" s="14">
        <v>0.3160515217412908</v>
      </c>
      <c r="M22" s="39">
        <f t="shared" si="3"/>
        <v>116.86687528000016</v>
      </c>
      <c r="N22" s="86">
        <f t="shared" si="4"/>
        <v>11.47962265415568</v>
      </c>
      <c r="P22" s="85"/>
    </row>
    <row r="23" spans="1:16" ht="21">
      <c r="A23" s="11">
        <v>16</v>
      </c>
      <c r="B23" s="91" t="s">
        <v>26</v>
      </c>
      <c r="C23" s="41">
        <v>291</v>
      </c>
      <c r="D23" s="96">
        <v>947.10042404</v>
      </c>
      <c r="E23" s="23">
        <f t="shared" si="0"/>
        <v>0.23226933529391505</v>
      </c>
      <c r="F23" s="41">
        <v>289</v>
      </c>
      <c r="G23" s="96">
        <v>1007.30186155</v>
      </c>
      <c r="H23" s="23">
        <v>0.2633742257222839</v>
      </c>
      <c r="I23" s="39">
        <f t="shared" si="1"/>
        <v>-60.201437510000005</v>
      </c>
      <c r="J23" s="46">
        <f t="shared" si="2"/>
        <v>-5.976504145178903</v>
      </c>
      <c r="K23" s="54">
        <v>730.88616629</v>
      </c>
      <c r="L23" s="14">
        <v>0.2269048652407435</v>
      </c>
      <c r="M23" s="39">
        <f t="shared" si="3"/>
        <v>216.21425775</v>
      </c>
      <c r="N23" s="86">
        <f t="shared" si="4"/>
        <v>29.582480517795272</v>
      </c>
      <c r="P23" s="85"/>
    </row>
    <row r="24" spans="1:16" ht="21">
      <c r="A24" s="11">
        <v>17</v>
      </c>
      <c r="B24" s="91" t="s">
        <v>19</v>
      </c>
      <c r="C24" s="41">
        <v>2</v>
      </c>
      <c r="D24" s="96">
        <v>575.15277183</v>
      </c>
      <c r="E24" s="23">
        <f t="shared" si="0"/>
        <v>0.14105193980967407</v>
      </c>
      <c r="F24" s="41">
        <v>2</v>
      </c>
      <c r="G24" s="96">
        <v>603.3848132</v>
      </c>
      <c r="H24" s="23">
        <v>0.15776403683459958</v>
      </c>
      <c r="I24" s="39">
        <f>(D24-G24)</f>
        <v>-28.232041370000047</v>
      </c>
      <c r="J24" s="46">
        <f>IF(G24&lt;&gt;0,(D24-G24)/G24*100,0)</f>
        <v>-4.678944639039524</v>
      </c>
      <c r="K24" s="54">
        <v>151.76808378</v>
      </c>
      <c r="L24" s="14">
        <v>0.04711666219207512</v>
      </c>
      <c r="M24" s="39">
        <f>D24-K24</f>
        <v>423.38468805</v>
      </c>
      <c r="N24" s="46">
        <f>IF(AND(K24=0,M24=0),"0.00",IF(K24=0,"new",(M24*100)/K24))</f>
        <v>278.9681977297216</v>
      </c>
      <c r="P24" s="85"/>
    </row>
    <row r="25" spans="1:16" ht="21">
      <c r="A25" s="11">
        <v>18</v>
      </c>
      <c r="B25" s="91" t="s">
        <v>23</v>
      </c>
      <c r="C25" s="41">
        <v>21</v>
      </c>
      <c r="D25" s="96">
        <v>513.04170612</v>
      </c>
      <c r="E25" s="23">
        <f t="shared" si="0"/>
        <v>0.12581966287190227</v>
      </c>
      <c r="F25" s="41">
        <v>20</v>
      </c>
      <c r="G25" s="96">
        <v>507.34626457</v>
      </c>
      <c r="H25" s="23">
        <v>0.13265331347507303</v>
      </c>
      <c r="I25" s="39">
        <f>(D25-G25)</f>
        <v>5.695441549999941</v>
      </c>
      <c r="J25" s="46">
        <f>IF(G25&lt;&gt;0,(D25-G25)/G25*100,0)</f>
        <v>1.122594556762352</v>
      </c>
      <c r="K25" s="54">
        <v>532.99660242</v>
      </c>
      <c r="L25" s="14">
        <v>0.16546971036512687</v>
      </c>
      <c r="M25" s="39">
        <f>D25-K25</f>
        <v>-19.954896300000087</v>
      </c>
      <c r="N25" s="86">
        <f>IF(AND(K25=0,M25=0),"0.00",IF(K25=0,"new",(M25*100)/K25))</f>
        <v>-3.7439068484484777</v>
      </c>
      <c r="P25" s="85"/>
    </row>
    <row r="26" spans="1:16" ht="21">
      <c r="A26" s="11">
        <v>19</v>
      </c>
      <c r="B26" s="91" t="s">
        <v>34</v>
      </c>
      <c r="C26" s="41">
        <v>13</v>
      </c>
      <c r="D26" s="96">
        <v>690.17332</v>
      </c>
      <c r="E26" s="23">
        <f t="shared" si="0"/>
        <v>0.16925987382645719</v>
      </c>
      <c r="F26" s="41">
        <v>13</v>
      </c>
      <c r="G26" s="96">
        <v>692.47833</v>
      </c>
      <c r="H26" s="23">
        <v>0.18105887713993593</v>
      </c>
      <c r="I26" s="39">
        <f t="shared" si="1"/>
        <v>-2.3050100000000384</v>
      </c>
      <c r="J26" s="46">
        <f t="shared" si="2"/>
        <v>-0.3328638457177481</v>
      </c>
      <c r="K26" s="54">
        <v>403.61814362</v>
      </c>
      <c r="L26" s="14">
        <v>0.12530394569060296</v>
      </c>
      <c r="M26" s="39">
        <f t="shared" si="3"/>
        <v>286.55517638</v>
      </c>
      <c r="N26" s="86">
        <f t="shared" si="4"/>
        <v>70.99660431761637</v>
      </c>
      <c r="P26" s="85"/>
    </row>
    <row r="27" spans="1:16" ht="21">
      <c r="A27" s="11">
        <v>20</v>
      </c>
      <c r="B27" s="91" t="s">
        <v>24</v>
      </c>
      <c r="C27" s="41">
        <v>9</v>
      </c>
      <c r="D27" s="96">
        <v>422.58141788</v>
      </c>
      <c r="E27" s="23">
        <f t="shared" si="0"/>
        <v>0.10363494994528936</v>
      </c>
      <c r="F27" s="41">
        <v>9</v>
      </c>
      <c r="G27" s="96">
        <v>428.6896662</v>
      </c>
      <c r="H27" s="23">
        <v>0.11208736250803104</v>
      </c>
      <c r="I27" s="39">
        <f t="shared" si="1"/>
        <v>-6.108248319999973</v>
      </c>
      <c r="J27" s="46">
        <f t="shared" si="2"/>
        <v>-1.4248648385077338</v>
      </c>
      <c r="K27" s="54">
        <v>492.84410291</v>
      </c>
      <c r="L27" s="14">
        <v>0.1530042979512591</v>
      </c>
      <c r="M27" s="39">
        <f t="shared" si="3"/>
        <v>-70.26268503</v>
      </c>
      <c r="N27" s="86">
        <f t="shared" si="4"/>
        <v>-14.25657416110565</v>
      </c>
      <c r="P27" s="85"/>
    </row>
    <row r="28" spans="1:16" ht="21">
      <c r="A28" s="11">
        <v>21</v>
      </c>
      <c r="B28" s="91" t="s">
        <v>61</v>
      </c>
      <c r="C28" s="41">
        <v>34</v>
      </c>
      <c r="D28" s="96">
        <v>187.3879605</v>
      </c>
      <c r="E28" s="23">
        <f t="shared" si="0"/>
        <v>0.045955503685403465</v>
      </c>
      <c r="F28" s="41">
        <v>19</v>
      </c>
      <c r="G28" s="96">
        <v>182.19446382</v>
      </c>
      <c r="H28" s="23">
        <v>0.047637483530151604</v>
      </c>
      <c r="I28" s="39">
        <f t="shared" si="1"/>
        <v>5.193496679999981</v>
      </c>
      <c r="J28" s="46">
        <f t="shared" si="2"/>
        <v>2.850523869446947</v>
      </c>
      <c r="K28" s="54">
        <v>512.93088068</v>
      </c>
      <c r="L28" s="14">
        <v>0.1592402725985261</v>
      </c>
      <c r="M28" s="39">
        <f t="shared" si="3"/>
        <v>-325.54292018</v>
      </c>
      <c r="N28" s="86">
        <f t="shared" si="4"/>
        <v>-63.467210191833836</v>
      </c>
      <c r="P28" s="85"/>
    </row>
    <row r="29" spans="1:16" ht="21">
      <c r="A29" s="11">
        <v>22</v>
      </c>
      <c r="B29" s="91" t="s">
        <v>33</v>
      </c>
      <c r="C29" s="41">
        <v>8</v>
      </c>
      <c r="D29" s="96">
        <v>102.18837698</v>
      </c>
      <c r="E29" s="23">
        <f t="shared" si="0"/>
        <v>0.025060939466864992</v>
      </c>
      <c r="F29" s="41">
        <v>7</v>
      </c>
      <c r="G29" s="96">
        <v>88.81975332</v>
      </c>
      <c r="H29" s="23">
        <v>0.023223260724946147</v>
      </c>
      <c r="I29" s="39">
        <f t="shared" si="1"/>
        <v>13.368623659999997</v>
      </c>
      <c r="J29" s="46">
        <f t="shared" si="2"/>
        <v>15.051408228792857</v>
      </c>
      <c r="K29" s="54">
        <v>79.82062312000001</v>
      </c>
      <c r="L29" s="14">
        <v>0.024780449497917363</v>
      </c>
      <c r="M29" s="39">
        <f t="shared" si="3"/>
        <v>22.367753859999993</v>
      </c>
      <c r="N29" s="84">
        <f t="shared" si="4"/>
        <v>28.02252473821579</v>
      </c>
      <c r="P29" s="85"/>
    </row>
    <row r="30" spans="1:16" ht="21.75" thickBot="1">
      <c r="A30" s="11">
        <v>23</v>
      </c>
      <c r="B30" s="89" t="s">
        <v>118</v>
      </c>
      <c r="C30" s="64">
        <v>0</v>
      </c>
      <c r="D30" s="135">
        <v>0</v>
      </c>
      <c r="E30" s="23">
        <v>0</v>
      </c>
      <c r="F30" s="64">
        <v>0</v>
      </c>
      <c r="G30" s="135">
        <v>0</v>
      </c>
      <c r="H30" s="23">
        <v>0</v>
      </c>
      <c r="I30" s="39">
        <f t="shared" si="1"/>
        <v>0</v>
      </c>
      <c r="J30" s="46">
        <f t="shared" si="2"/>
        <v>0</v>
      </c>
      <c r="K30" s="69">
        <v>0</v>
      </c>
      <c r="L30" s="70">
        <v>0</v>
      </c>
      <c r="M30" s="39">
        <f t="shared" si="3"/>
        <v>0</v>
      </c>
      <c r="N30" s="84" t="str">
        <f t="shared" si="4"/>
        <v>0.00</v>
      </c>
      <c r="P30" s="85"/>
    </row>
    <row r="31" spans="1:16" ht="22.5" customHeight="1" thickBot="1">
      <c r="A31" s="139" t="s">
        <v>27</v>
      </c>
      <c r="B31" s="140"/>
      <c r="C31" s="47">
        <f>SUM(C8:C30)</f>
        <v>2437</v>
      </c>
      <c r="D31" s="80">
        <f>SUM(D8:D30)</f>
        <v>407759.56190753006</v>
      </c>
      <c r="E31" s="80">
        <f>SUM(E8:E30)</f>
        <v>99.99999999999996</v>
      </c>
      <c r="F31" s="47">
        <v>2397</v>
      </c>
      <c r="G31" s="80">
        <v>382460.3029349401</v>
      </c>
      <c r="H31" s="80">
        <v>99.99999999999997</v>
      </c>
      <c r="I31" s="82">
        <f>SUM(I8:I30)</f>
        <v>25299.25897259</v>
      </c>
      <c r="J31" s="88">
        <f t="shared" si="2"/>
        <v>6.614871864726207</v>
      </c>
      <c r="K31" s="55">
        <v>322111.28021188</v>
      </c>
      <c r="L31" s="56">
        <v>100</v>
      </c>
      <c r="M31" s="82">
        <f t="shared" si="3"/>
        <v>85648.28169565008</v>
      </c>
      <c r="N31" s="87">
        <f t="shared" si="4"/>
        <v>26.589656108693838</v>
      </c>
      <c r="P31" s="85"/>
    </row>
    <row r="32" spans="1:14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71"/>
      <c r="L32" s="71"/>
      <c r="M32" s="73"/>
      <c r="N32" s="73"/>
    </row>
    <row r="33" spans="2:12" ht="21">
      <c r="B33" s="81" t="s">
        <v>133</v>
      </c>
      <c r="L33" s="2" t="s">
        <v>28</v>
      </c>
    </row>
    <row r="34" spans="2:12" ht="21">
      <c r="B34" s="81"/>
      <c r="L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  <mergeCell ref="M5:N5"/>
    <mergeCell ref="A31:B31"/>
  </mergeCells>
  <conditionalFormatting sqref="J8 J10 J12 J14:J15 J18:J23 J26:J31">
    <cfRule type="cellIs" priority="8" dxfId="0" operator="greaterThanOrEqual" stopIfTrue="1">
      <formula>100</formula>
    </cfRule>
  </conditionalFormatting>
  <conditionalFormatting sqref="J9">
    <cfRule type="cellIs" priority="7" dxfId="0" operator="greaterThanOrEqual" stopIfTrue="1">
      <formula>100</formula>
    </cfRule>
  </conditionalFormatting>
  <conditionalFormatting sqref="J11">
    <cfRule type="cellIs" priority="6" dxfId="0" operator="greaterThanOrEqual" stopIfTrue="1">
      <formula>100</formula>
    </cfRule>
  </conditionalFormatting>
  <conditionalFormatting sqref="J13">
    <cfRule type="cellIs" priority="5" dxfId="0" operator="greaterThanOrEqual" stopIfTrue="1">
      <formula>100</formula>
    </cfRule>
  </conditionalFormatting>
  <conditionalFormatting sqref="J16">
    <cfRule type="cellIs" priority="4" dxfId="0" operator="greaterThanOrEqual" stopIfTrue="1">
      <formula>100</formula>
    </cfRule>
  </conditionalFormatting>
  <conditionalFormatting sqref="J17">
    <cfRule type="cellIs" priority="3" dxfId="0" operator="greaterThanOrEqual" stopIfTrue="1">
      <formula>100</formula>
    </cfRule>
  </conditionalFormatting>
  <conditionalFormatting sqref="J24">
    <cfRule type="cellIs" priority="2" dxfId="0" operator="greaterThanOrEqual" stopIfTrue="1">
      <formula>100</formula>
    </cfRule>
  </conditionalFormatting>
  <conditionalFormatting sqref="J25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1">
      <selection activeCell="A1" sqref="A1:J1"/>
    </sheetView>
  </sheetViews>
  <sheetFormatPr defaultColWidth="9.140625" defaultRowHeight="21.75"/>
  <cols>
    <col min="1" max="1" width="6.57421875" style="1" customWidth="1"/>
    <col min="2" max="2" width="50.57421875" style="1" bestFit="1" customWidth="1"/>
    <col min="3" max="3" width="10.57421875" style="1" customWidth="1"/>
    <col min="4" max="4" width="10.57421875" style="1" bestFit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0.57421875" style="1" bestFit="1" customWidth="1"/>
    <col min="12" max="12" width="10.7109375" style="1" customWidth="1"/>
    <col min="13" max="13" width="12.421875" style="1" customWidth="1"/>
    <col min="14" max="14" width="14.57421875" style="1" customWidth="1"/>
    <col min="15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135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4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147" t="s">
        <v>37</v>
      </c>
      <c r="L4" s="148"/>
      <c r="M4" s="148"/>
      <c r="N4" s="149"/>
    </row>
    <row r="5" spans="1:14" ht="22.5" customHeight="1" thickBot="1">
      <c r="A5" s="145"/>
      <c r="B5" s="152"/>
      <c r="C5" s="141" t="s">
        <v>134</v>
      </c>
      <c r="D5" s="150"/>
      <c r="E5" s="142"/>
      <c r="F5" s="141" t="s">
        <v>132</v>
      </c>
      <c r="G5" s="150"/>
      <c r="H5" s="142"/>
      <c r="I5" s="139" t="s">
        <v>1</v>
      </c>
      <c r="J5" s="140"/>
      <c r="K5" s="141" t="s">
        <v>85</v>
      </c>
      <c r="L5" s="142"/>
      <c r="M5" s="139" t="s">
        <v>1</v>
      </c>
      <c r="N5" s="140"/>
    </row>
    <row r="6" spans="1:14" ht="21.75" customHeight="1">
      <c r="A6" s="145"/>
      <c r="B6" s="152"/>
      <c r="C6" s="59" t="s">
        <v>4</v>
      </c>
      <c r="D6" s="4" t="s">
        <v>5</v>
      </c>
      <c r="E6" s="5" t="s">
        <v>6</v>
      </c>
      <c r="F6" s="59" t="s">
        <v>4</v>
      </c>
      <c r="G6" s="4" t="s">
        <v>5</v>
      </c>
      <c r="H6" s="5" t="s">
        <v>6</v>
      </c>
      <c r="I6" s="3" t="s">
        <v>5</v>
      </c>
      <c r="J6" s="6" t="s">
        <v>7</v>
      </c>
      <c r="K6" s="3" t="s">
        <v>5</v>
      </c>
      <c r="L6" s="6" t="s">
        <v>6</v>
      </c>
      <c r="M6" s="3" t="s">
        <v>5</v>
      </c>
      <c r="N6" s="6" t="s">
        <v>7</v>
      </c>
    </row>
    <row r="7" spans="1:14" ht="22.5" customHeight="1" thickBot="1">
      <c r="A7" s="146"/>
      <c r="B7" s="153"/>
      <c r="C7" s="60" t="s">
        <v>8</v>
      </c>
      <c r="D7" s="8" t="s">
        <v>9</v>
      </c>
      <c r="E7" s="9"/>
      <c r="F7" s="60" t="s">
        <v>8</v>
      </c>
      <c r="G7" s="8" t="s">
        <v>9</v>
      </c>
      <c r="H7" s="9"/>
      <c r="I7" s="7" t="s">
        <v>9</v>
      </c>
      <c r="J7" s="10"/>
      <c r="K7" s="7" t="s">
        <v>9</v>
      </c>
      <c r="L7" s="10"/>
      <c r="M7" s="7" t="s">
        <v>9</v>
      </c>
      <c r="N7" s="10"/>
    </row>
    <row r="8" spans="1:16" ht="21">
      <c r="A8" s="11">
        <v>1</v>
      </c>
      <c r="B8" s="91" t="s">
        <v>10</v>
      </c>
      <c r="C8" s="35">
        <v>588</v>
      </c>
      <c r="D8" s="94">
        <v>83006.06323777</v>
      </c>
      <c r="E8" s="23">
        <v>19.340404344357744</v>
      </c>
      <c r="F8" s="35">
        <v>577</v>
      </c>
      <c r="G8" s="94">
        <v>80680.81610574</v>
      </c>
      <c r="H8" s="23">
        <v>19.786370116818116</v>
      </c>
      <c r="I8" s="39">
        <v>2325.2471320299956</v>
      </c>
      <c r="J8" s="46">
        <v>2.8820322404554446</v>
      </c>
      <c r="K8" s="53">
        <v>61385.712333129995</v>
      </c>
      <c r="L8" s="13">
        <v>19.05729979178357</v>
      </c>
      <c r="M8" s="39">
        <v>21620.35090464</v>
      </c>
      <c r="N8" s="46">
        <v>35.22049363426781</v>
      </c>
      <c r="P8" s="85"/>
    </row>
    <row r="9" spans="1:16" ht="21">
      <c r="A9" s="11">
        <v>2</v>
      </c>
      <c r="B9" s="91" t="s">
        <v>17</v>
      </c>
      <c r="C9" s="99">
        <v>110</v>
      </c>
      <c r="D9" s="100">
        <v>81554.57323707</v>
      </c>
      <c r="E9" s="23">
        <v>19.002207320907576</v>
      </c>
      <c r="F9" s="99">
        <v>107</v>
      </c>
      <c r="G9" s="100">
        <v>57862.78561026</v>
      </c>
      <c r="H9" s="23">
        <v>14.19041783829017</v>
      </c>
      <c r="I9" s="39">
        <v>23691.78762681</v>
      </c>
      <c r="J9" s="46">
        <v>40.94477543198174</v>
      </c>
      <c r="K9" s="54">
        <v>38637.755176549996</v>
      </c>
      <c r="L9" s="14">
        <v>11.995157434764364</v>
      </c>
      <c r="M9" s="39">
        <v>42916.81806052</v>
      </c>
      <c r="N9" s="46">
        <v>111.0748227075238</v>
      </c>
      <c r="P9" s="85"/>
    </row>
    <row r="10" spans="1:16" ht="21">
      <c r="A10" s="11">
        <v>3</v>
      </c>
      <c r="B10" s="91" t="s">
        <v>111</v>
      </c>
      <c r="C10" s="41">
        <v>136</v>
      </c>
      <c r="D10" s="96">
        <v>48665.05</v>
      </c>
      <c r="E10" s="23">
        <v>10.960059621986588</v>
      </c>
      <c r="F10" s="41">
        <v>135</v>
      </c>
      <c r="G10" s="96">
        <v>47436.81262056</v>
      </c>
      <c r="H10" s="23">
        <v>11.633525501804789</v>
      </c>
      <c r="I10" s="39">
        <v>-397.90971686999546</v>
      </c>
      <c r="J10" s="46">
        <v>-0.838820516995558</v>
      </c>
      <c r="K10" s="54">
        <v>38204.88372497</v>
      </c>
      <c r="L10" s="14">
        <v>11.860771749390272</v>
      </c>
      <c r="M10" s="39">
        <v>8834.019178720002</v>
      </c>
      <c r="N10" s="46">
        <v>23.12274850072702</v>
      </c>
      <c r="P10" s="85"/>
    </row>
    <row r="11" spans="1:16" ht="21">
      <c r="A11" s="11">
        <v>4</v>
      </c>
      <c r="B11" s="91" t="s">
        <v>13</v>
      </c>
      <c r="C11" s="41">
        <v>55</v>
      </c>
      <c r="D11" s="96">
        <v>34345.90806119</v>
      </c>
      <c r="E11" s="23">
        <v>8.00259310665986</v>
      </c>
      <c r="F11" s="41">
        <v>56</v>
      </c>
      <c r="G11" s="96">
        <v>34561.33453559</v>
      </c>
      <c r="H11" s="23">
        <v>8.475910257973956</v>
      </c>
      <c r="I11" s="39">
        <v>-215.42647440000292</v>
      </c>
      <c r="J11" s="46">
        <v>-0.6233164236704013</v>
      </c>
      <c r="K11" s="54">
        <v>21756.26484133</v>
      </c>
      <c r="L11" s="14">
        <v>6.754269775035215</v>
      </c>
      <c r="M11" s="39">
        <v>12589.643219859998</v>
      </c>
      <c r="N11" s="46">
        <v>57.866749240631</v>
      </c>
      <c r="P11" s="85"/>
    </row>
    <row r="12" spans="1:16" ht="21">
      <c r="A12" s="11">
        <v>5</v>
      </c>
      <c r="B12" s="91" t="s">
        <v>38</v>
      </c>
      <c r="C12" s="41">
        <v>53</v>
      </c>
      <c r="D12" s="96">
        <v>32376.68845312</v>
      </c>
      <c r="E12" s="23">
        <v>7.543765137023283</v>
      </c>
      <c r="F12" s="41">
        <v>53</v>
      </c>
      <c r="G12" s="96">
        <v>32863.81069942</v>
      </c>
      <c r="H12" s="23">
        <v>8.059605161846017</v>
      </c>
      <c r="I12" s="39">
        <v>-487.12224629999764</v>
      </c>
      <c r="J12" s="46">
        <v>-1.4822451685695557</v>
      </c>
      <c r="K12" s="54">
        <v>30815.523885900002</v>
      </c>
      <c r="L12" s="14">
        <v>9.566732299977204</v>
      </c>
      <c r="M12" s="39">
        <v>1561.1645672199993</v>
      </c>
      <c r="N12" s="46">
        <v>5.066162668531908</v>
      </c>
      <c r="P12" s="85"/>
    </row>
    <row r="13" spans="1:16" ht="21">
      <c r="A13" s="11">
        <v>6</v>
      </c>
      <c r="B13" s="92" t="s">
        <v>11</v>
      </c>
      <c r="C13" s="41">
        <v>333</v>
      </c>
      <c r="D13" s="96">
        <v>31813.59873363</v>
      </c>
      <c r="E13" s="23">
        <v>7.412565289297795</v>
      </c>
      <c r="F13" s="41">
        <v>336</v>
      </c>
      <c r="G13" s="96">
        <v>32713.90903437</v>
      </c>
      <c r="H13" s="23">
        <v>8.022842893329555</v>
      </c>
      <c r="I13" s="39">
        <v>-900.3103007400023</v>
      </c>
      <c r="J13" s="46">
        <v>-2.752071908600452</v>
      </c>
      <c r="K13" s="54">
        <v>33155.36159595</v>
      </c>
      <c r="L13" s="14">
        <v>10.293138934513843</v>
      </c>
      <c r="M13" s="39">
        <v>-1341.7628623200035</v>
      </c>
      <c r="N13" s="46">
        <v>-4.046895578071157</v>
      </c>
      <c r="P13" s="85"/>
    </row>
    <row r="14" spans="1:16" ht="21">
      <c r="A14" s="11">
        <v>7</v>
      </c>
      <c r="B14" s="91" t="s">
        <v>15</v>
      </c>
      <c r="C14" s="41">
        <v>49</v>
      </c>
      <c r="D14" s="96">
        <v>30610.51158976</v>
      </c>
      <c r="E14" s="23">
        <v>7.132246106381087</v>
      </c>
      <c r="F14" s="41">
        <v>49</v>
      </c>
      <c r="G14" s="96">
        <v>31176.06220168</v>
      </c>
      <c r="H14" s="23">
        <v>7.645697394767648</v>
      </c>
      <c r="I14" s="39">
        <v>-565.5506119199999</v>
      </c>
      <c r="J14" s="46">
        <v>-1.814054027289963</v>
      </c>
      <c r="K14" s="54">
        <v>22706.613493760007</v>
      </c>
      <c r="L14" s="14">
        <v>7.049307145910549</v>
      </c>
      <c r="M14" s="39">
        <v>7903.8980959999935</v>
      </c>
      <c r="N14" s="46">
        <v>34.80879303367743</v>
      </c>
      <c r="P14" s="85"/>
    </row>
    <row r="15" spans="1:16" ht="21">
      <c r="A15" s="11">
        <v>8</v>
      </c>
      <c r="B15" s="92" t="s">
        <v>12</v>
      </c>
      <c r="C15" s="41">
        <v>137</v>
      </c>
      <c r="D15" s="96">
        <v>26688.0232788</v>
      </c>
      <c r="E15" s="23">
        <v>6.2183067264025915</v>
      </c>
      <c r="F15" s="41">
        <v>137</v>
      </c>
      <c r="G15" s="96">
        <v>26846.50225789</v>
      </c>
      <c r="H15" s="23">
        <v>6.583905018020921</v>
      </c>
      <c r="I15" s="39">
        <v>-158.47897908999948</v>
      </c>
      <c r="J15" s="46">
        <v>-0.5903151835856889</v>
      </c>
      <c r="K15" s="54">
        <v>23431.16428703</v>
      </c>
      <c r="L15" s="14">
        <v>7.27424518371953</v>
      </c>
      <c r="M15" s="39">
        <v>3256.858991770001</v>
      </c>
      <c r="N15" s="46">
        <v>13.899689114350972</v>
      </c>
      <c r="P15" s="85"/>
    </row>
    <row r="16" spans="1:16" ht="21">
      <c r="A16" s="11">
        <v>9</v>
      </c>
      <c r="B16" s="91" t="s">
        <v>16</v>
      </c>
      <c r="C16" s="41">
        <v>31</v>
      </c>
      <c r="D16" s="96">
        <v>18570.14292362</v>
      </c>
      <c r="E16" s="23">
        <v>4.32684142418044</v>
      </c>
      <c r="F16" s="41">
        <v>30</v>
      </c>
      <c r="G16" s="96">
        <v>18652.67119814</v>
      </c>
      <c r="H16" s="23">
        <v>4.574428889142757</v>
      </c>
      <c r="I16" s="39">
        <v>-82.52827452000201</v>
      </c>
      <c r="J16" s="46">
        <v>-0.44244748456313077</v>
      </c>
      <c r="K16" s="54">
        <v>9690.25027168</v>
      </c>
      <c r="L16" s="14">
        <v>3.0083548347968128</v>
      </c>
      <c r="M16" s="39">
        <v>8879.892651939997</v>
      </c>
      <c r="N16" s="46">
        <v>91.63739225489053</v>
      </c>
      <c r="P16" s="85"/>
    </row>
    <row r="17" spans="1:16" ht="21">
      <c r="A17" s="11">
        <v>10</v>
      </c>
      <c r="B17" s="91" t="s">
        <v>32</v>
      </c>
      <c r="C17" s="41">
        <v>134</v>
      </c>
      <c r="D17" s="96">
        <v>11540.16979556</v>
      </c>
      <c r="E17" s="23">
        <v>2.688858395914341</v>
      </c>
      <c r="F17" s="41">
        <v>135</v>
      </c>
      <c r="G17" s="96">
        <v>12352.1362538</v>
      </c>
      <c r="H17" s="23">
        <v>3.029269551893712</v>
      </c>
      <c r="I17" s="39">
        <v>-811.9664582400001</v>
      </c>
      <c r="J17" s="46">
        <v>-6.573490136090488</v>
      </c>
      <c r="K17" s="54">
        <v>9142.74108902</v>
      </c>
      <c r="L17" s="14">
        <v>2.8383796689783862</v>
      </c>
      <c r="M17" s="39">
        <v>2397.4287065399985</v>
      </c>
      <c r="N17" s="86">
        <v>26.2222093264699</v>
      </c>
      <c r="P17" s="85"/>
    </row>
    <row r="18" spans="1:16" ht="21">
      <c r="A18" s="11">
        <v>11</v>
      </c>
      <c r="B18" s="91" t="s">
        <v>20</v>
      </c>
      <c r="C18" s="41">
        <v>124</v>
      </c>
      <c r="D18" s="96">
        <v>11096.23916373</v>
      </c>
      <c r="E18" s="23">
        <v>2.5854226035693357</v>
      </c>
      <c r="F18" s="41">
        <v>101</v>
      </c>
      <c r="G18" s="96">
        <v>11268.39331859</v>
      </c>
      <c r="H18" s="23">
        <v>2.7634896569624523</v>
      </c>
      <c r="I18" s="39">
        <v>-172.15415485999984</v>
      </c>
      <c r="J18" s="46">
        <v>-1.5277613231336982</v>
      </c>
      <c r="K18" s="54">
        <v>9948.005106009996</v>
      </c>
      <c r="L18" s="14">
        <v>3.0883752656741317</v>
      </c>
      <c r="M18" s="39">
        <v>1148.2340577200048</v>
      </c>
      <c r="N18" s="46">
        <v>11.542354929294415</v>
      </c>
      <c r="P18" s="85"/>
    </row>
    <row r="19" spans="1:16" ht="21">
      <c r="A19" s="11">
        <v>12</v>
      </c>
      <c r="B19" s="91" t="s">
        <v>18</v>
      </c>
      <c r="C19" s="41">
        <v>173</v>
      </c>
      <c r="D19" s="96">
        <v>9554.70935037</v>
      </c>
      <c r="E19" s="23">
        <v>2.2262463128703853</v>
      </c>
      <c r="F19" s="41">
        <v>174</v>
      </c>
      <c r="G19" s="96">
        <v>9755.41095155</v>
      </c>
      <c r="H19" s="23">
        <v>2.3924419836811306</v>
      </c>
      <c r="I19" s="39">
        <v>-200.70160118000058</v>
      </c>
      <c r="J19" s="46">
        <v>-2.057336202203884</v>
      </c>
      <c r="K19" s="54">
        <v>8461.57151931</v>
      </c>
      <c r="L19" s="14">
        <v>2.626909406508243</v>
      </c>
      <c r="M19" s="39">
        <v>1093.1378310599994</v>
      </c>
      <c r="N19" s="46">
        <v>12.918851168076392</v>
      </c>
      <c r="P19" s="85"/>
    </row>
    <row r="20" spans="1:16" ht="21">
      <c r="A20" s="11">
        <v>13</v>
      </c>
      <c r="B20" s="91" t="s">
        <v>87</v>
      </c>
      <c r="C20" s="41">
        <v>108</v>
      </c>
      <c r="D20" s="96">
        <v>4413.65194221</v>
      </c>
      <c r="E20" s="14">
        <v>1.028380456414169</v>
      </c>
      <c r="F20" s="41">
        <v>108</v>
      </c>
      <c r="G20" s="96">
        <v>4802.45249411</v>
      </c>
      <c r="H20" s="14">
        <v>1.1777657577528688</v>
      </c>
      <c r="I20" s="39">
        <v>-388.80055189999985</v>
      </c>
      <c r="J20" s="46">
        <v>-8.095875021707073</v>
      </c>
      <c r="K20" s="54">
        <v>1847.35163005</v>
      </c>
      <c r="L20" s="14">
        <v>0.573513485412507</v>
      </c>
      <c r="M20" s="39">
        <v>2566.30031216</v>
      </c>
      <c r="N20" s="86">
        <v>138.91780375837496</v>
      </c>
      <c r="P20" s="85"/>
    </row>
    <row r="21" spans="1:16" ht="21">
      <c r="A21" s="11">
        <v>14</v>
      </c>
      <c r="B21" s="91" t="s">
        <v>22</v>
      </c>
      <c r="C21" s="41">
        <v>2</v>
      </c>
      <c r="D21" s="43">
        <v>2171.17540668</v>
      </c>
      <c r="E21" s="23">
        <v>0.5058836502995282</v>
      </c>
      <c r="F21" s="41">
        <v>2</v>
      </c>
      <c r="G21" s="43">
        <v>2213.93417039</v>
      </c>
      <c r="H21" s="23">
        <v>0.5429508899884649</v>
      </c>
      <c r="I21" s="39">
        <v>-42.75876371000004</v>
      </c>
      <c r="J21" s="46">
        <v>-1.9313475658794221</v>
      </c>
      <c r="K21" s="54">
        <v>2467.7160350500003</v>
      </c>
      <c r="L21" s="14">
        <v>0.7661066800972551</v>
      </c>
      <c r="M21" s="39">
        <v>-296.5406283700004</v>
      </c>
      <c r="N21" s="86">
        <v>-12.016805181719052</v>
      </c>
      <c r="P21" s="85"/>
    </row>
    <row r="22" spans="1:16" ht="21">
      <c r="A22" s="11">
        <v>15</v>
      </c>
      <c r="B22" s="91" t="s">
        <v>25</v>
      </c>
      <c r="C22" s="41">
        <v>59</v>
      </c>
      <c r="D22" s="96">
        <v>996.6523750800001</v>
      </c>
      <c r="E22" s="23">
        <v>0.23221990265454187</v>
      </c>
      <c r="F22" s="41">
        <v>59</v>
      </c>
      <c r="G22" s="96">
        <v>1134.90447809</v>
      </c>
      <c r="H22" s="23">
        <v>0.2783268828279173</v>
      </c>
      <c r="I22" s="39">
        <v>-138.25210301000004</v>
      </c>
      <c r="J22" s="46">
        <v>-12.181827253221604</v>
      </c>
      <c r="K22" s="54">
        <v>1018.03760281</v>
      </c>
      <c r="L22" s="14">
        <v>0.3160515217412908</v>
      </c>
      <c r="M22" s="39">
        <v>-21.385227729999883</v>
      </c>
      <c r="N22" s="86">
        <v>-2.1006324001168633</v>
      </c>
      <c r="P22" s="85"/>
    </row>
    <row r="23" spans="1:16" ht="21">
      <c r="A23" s="11">
        <v>16</v>
      </c>
      <c r="B23" s="91" t="s">
        <v>26</v>
      </c>
      <c r="C23" s="41">
        <v>295</v>
      </c>
      <c r="D23" s="96">
        <v>909.516511</v>
      </c>
      <c r="E23" s="23">
        <v>0.21191725513137435</v>
      </c>
      <c r="F23" s="41">
        <v>291</v>
      </c>
      <c r="G23" s="96">
        <v>947.10042404</v>
      </c>
      <c r="H23" s="23">
        <v>0.23226933529391505</v>
      </c>
      <c r="I23" s="39">
        <v>-37.58391303999997</v>
      </c>
      <c r="J23" s="46">
        <v>-3.9683134001440004</v>
      </c>
      <c r="K23" s="54">
        <v>730.88616629</v>
      </c>
      <c r="L23" s="14">
        <v>0.2269048652407435</v>
      </c>
      <c r="M23" s="39">
        <v>178.63034471000003</v>
      </c>
      <c r="N23" s="86">
        <v>24.440241579168614</v>
      </c>
      <c r="P23" s="85"/>
    </row>
    <row r="24" spans="1:16" ht="21">
      <c r="A24" s="11">
        <v>17</v>
      </c>
      <c r="B24" s="91" t="s">
        <v>34</v>
      </c>
      <c r="C24" s="41">
        <v>13</v>
      </c>
      <c r="D24" s="96">
        <v>686.45451</v>
      </c>
      <c r="E24" s="23">
        <v>0.15994383144491653</v>
      </c>
      <c r="F24" s="41">
        <v>13</v>
      </c>
      <c r="G24" s="96">
        <v>690.17332</v>
      </c>
      <c r="H24" s="23">
        <v>0.16925987382645719</v>
      </c>
      <c r="I24" s="39">
        <v>-3.718809999999962</v>
      </c>
      <c r="J24" s="46">
        <v>-0.5388226250183015</v>
      </c>
      <c r="K24" s="54">
        <v>403.61814362</v>
      </c>
      <c r="L24" s="14">
        <v>0.12530394569060296</v>
      </c>
      <c r="M24" s="39">
        <v>282.83636638</v>
      </c>
      <c r="N24" s="86">
        <v>70.07523592554003</v>
      </c>
      <c r="P24" s="85"/>
    </row>
    <row r="25" spans="1:16" ht="21">
      <c r="A25" s="11">
        <v>18</v>
      </c>
      <c r="B25" s="91" t="s">
        <v>19</v>
      </c>
      <c r="C25" s="41">
        <v>2</v>
      </c>
      <c r="D25" s="96">
        <v>556.9181015</v>
      </c>
      <c r="E25" s="23">
        <v>0.12976186135762866</v>
      </c>
      <c r="F25" s="41">
        <v>2</v>
      </c>
      <c r="G25" s="96">
        <v>575.15277183</v>
      </c>
      <c r="H25" s="23">
        <v>0.14105193980967407</v>
      </c>
      <c r="I25" s="39">
        <v>-18.23467032999997</v>
      </c>
      <c r="J25" s="46">
        <v>-3.1704046686555234</v>
      </c>
      <c r="K25" s="54">
        <v>151.76808378</v>
      </c>
      <c r="L25" s="14">
        <v>0.04711666219207512</v>
      </c>
      <c r="M25" s="39">
        <v>405.15001772000005</v>
      </c>
      <c r="N25" s="46">
        <v>266.9533722961788</v>
      </c>
      <c r="P25" s="85"/>
    </row>
    <row r="26" spans="1:16" ht="21">
      <c r="A26" s="11">
        <v>19</v>
      </c>
      <c r="B26" s="91" t="s">
        <v>23</v>
      </c>
      <c r="C26" s="41">
        <v>21</v>
      </c>
      <c r="D26" s="96">
        <v>522.87273338</v>
      </c>
      <c r="E26" s="23">
        <v>0.12182929402688823</v>
      </c>
      <c r="F26" s="41">
        <v>21</v>
      </c>
      <c r="G26" s="96">
        <v>513.04170612</v>
      </c>
      <c r="H26" s="23">
        <v>0.12581966287190227</v>
      </c>
      <c r="I26" s="39">
        <v>9.831027260000042</v>
      </c>
      <c r="J26" s="46">
        <v>1.9162237967648919</v>
      </c>
      <c r="K26" s="54">
        <v>532.99660242</v>
      </c>
      <c r="L26" s="14">
        <v>0.16546971036512687</v>
      </c>
      <c r="M26" s="39">
        <v>-10.123869040000045</v>
      </c>
      <c r="N26" s="86">
        <v>-1.899424685642266</v>
      </c>
      <c r="P26" s="85"/>
    </row>
    <row r="27" spans="1:16" ht="21">
      <c r="A27" s="11">
        <v>20</v>
      </c>
      <c r="B27" s="91" t="s">
        <v>24</v>
      </c>
      <c r="C27" s="41">
        <v>9</v>
      </c>
      <c r="D27" s="96">
        <v>414.55363146</v>
      </c>
      <c r="E27" s="23">
        <v>0.09659095422814876</v>
      </c>
      <c r="F27" s="41">
        <v>9</v>
      </c>
      <c r="G27" s="96">
        <v>422.58141788</v>
      </c>
      <c r="H27" s="23">
        <v>0.10363494994528936</v>
      </c>
      <c r="I27" s="39">
        <v>-8.027786419999984</v>
      </c>
      <c r="J27" s="46">
        <v>-1.8997017096193343</v>
      </c>
      <c r="K27" s="54">
        <v>492.84410291</v>
      </c>
      <c r="L27" s="14">
        <v>0.1530042979512591</v>
      </c>
      <c r="M27" s="39">
        <v>-78.29047144999998</v>
      </c>
      <c r="N27" s="86">
        <v>-15.885443487653312</v>
      </c>
      <c r="P27" s="85"/>
    </row>
    <row r="28" spans="1:16" ht="21">
      <c r="A28" s="11">
        <v>21</v>
      </c>
      <c r="B28" s="91" t="s">
        <v>61</v>
      </c>
      <c r="C28" s="41">
        <v>38</v>
      </c>
      <c r="D28" s="96">
        <v>191.08790486</v>
      </c>
      <c r="E28" s="23">
        <v>0.044523462517698495</v>
      </c>
      <c r="F28" s="41">
        <v>34</v>
      </c>
      <c r="G28" s="96">
        <v>187.3879605</v>
      </c>
      <c r="H28" s="23">
        <v>0.045955503685403465</v>
      </c>
      <c r="I28" s="39">
        <v>3.6999443600000177</v>
      </c>
      <c r="J28" s="46">
        <v>1.9744834994348623</v>
      </c>
      <c r="K28" s="54">
        <v>512.93088068</v>
      </c>
      <c r="L28" s="14">
        <v>0.1592402725985261</v>
      </c>
      <c r="M28" s="39">
        <v>-321.84297582</v>
      </c>
      <c r="N28" s="86">
        <v>-62.74587628518837</v>
      </c>
      <c r="P28" s="85"/>
    </row>
    <row r="29" spans="1:16" ht="21">
      <c r="A29" s="11">
        <v>22</v>
      </c>
      <c r="B29" s="91" t="s">
        <v>33</v>
      </c>
      <c r="C29" s="41">
        <v>9</v>
      </c>
      <c r="D29" s="96">
        <v>126.32169589</v>
      </c>
      <c r="E29" s="23">
        <v>0.029432942374092882</v>
      </c>
      <c r="F29" s="41">
        <v>8</v>
      </c>
      <c r="G29" s="96">
        <v>102.18837698</v>
      </c>
      <c r="H29" s="23">
        <v>0.025060939466864992</v>
      </c>
      <c r="I29" s="39">
        <v>24.13331891</v>
      </c>
      <c r="J29" s="46">
        <v>23.61650084209019</v>
      </c>
      <c r="K29" s="54">
        <v>79.82062312000001</v>
      </c>
      <c r="L29" s="14">
        <v>0.024780449497917363</v>
      </c>
      <c r="M29" s="39">
        <v>46.50107276999999</v>
      </c>
      <c r="N29" s="84">
        <v>58.25696537108164</v>
      </c>
      <c r="P29" s="85"/>
    </row>
    <row r="30" spans="1:16" ht="21.75" thickBot="1">
      <c r="A30" s="11">
        <v>23</v>
      </c>
      <c r="B30" s="89" t="s">
        <v>118</v>
      </c>
      <c r="C30" s="64">
        <v>0</v>
      </c>
      <c r="D30" s="135">
        <v>0</v>
      </c>
      <c r="E30" s="23">
        <v>0</v>
      </c>
      <c r="F30" s="64">
        <v>0</v>
      </c>
      <c r="G30" s="135">
        <v>0</v>
      </c>
      <c r="H30" s="23">
        <v>0</v>
      </c>
      <c r="I30" s="39">
        <v>0</v>
      </c>
      <c r="J30" s="46">
        <v>0</v>
      </c>
      <c r="K30" s="69">
        <v>0</v>
      </c>
      <c r="L30" s="70">
        <v>0</v>
      </c>
      <c r="M30" s="39">
        <v>0</v>
      </c>
      <c r="N30" s="84" t="s">
        <v>137</v>
      </c>
      <c r="P30" s="85"/>
    </row>
    <row r="31" spans="1:16" ht="22.5" customHeight="1" thickBot="1">
      <c r="A31" s="139" t="s">
        <v>27</v>
      </c>
      <c r="B31" s="140"/>
      <c r="C31" s="47">
        <v>2479</v>
      </c>
      <c r="D31" s="80">
        <v>430810.88</v>
      </c>
      <c r="E31" s="80">
        <v>100</v>
      </c>
      <c r="F31" s="47">
        <v>2437</v>
      </c>
      <c r="G31" s="80">
        <v>407759.56190753006</v>
      </c>
      <c r="H31" s="80">
        <v>99.99999999999996</v>
      </c>
      <c r="I31" s="82">
        <v>21425.17363284</v>
      </c>
      <c r="J31" s="88">
        <v>5.2543644918125985</v>
      </c>
      <c r="K31" s="55">
        <v>322111.28021188</v>
      </c>
      <c r="L31" s="56">
        <v>100</v>
      </c>
      <c r="M31" s="82">
        <v>107073.45532848994</v>
      </c>
      <c r="N31" s="87">
        <v>33.241138049576726</v>
      </c>
      <c r="P31" s="85"/>
    </row>
    <row r="32" spans="1:14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71"/>
      <c r="L32" s="71"/>
      <c r="M32" s="73"/>
      <c r="N32" s="73"/>
    </row>
    <row r="33" spans="2:12" ht="21">
      <c r="B33" s="81" t="s">
        <v>136</v>
      </c>
      <c r="L33" s="2" t="s">
        <v>28</v>
      </c>
    </row>
    <row r="34" spans="2:12" ht="21">
      <c r="B34" s="81"/>
      <c r="L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M5:N5"/>
    <mergeCell ref="A31:B31"/>
    <mergeCell ref="A1:J1"/>
    <mergeCell ref="A2:J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 J10 J12 J14:J15 J18:J23 J26:J31">
    <cfRule type="cellIs" priority="8" dxfId="0" operator="greaterThanOrEqual" stopIfTrue="1">
      <formula>100</formula>
    </cfRule>
  </conditionalFormatting>
  <conditionalFormatting sqref="J9">
    <cfRule type="cellIs" priority="7" dxfId="0" operator="greaterThanOrEqual" stopIfTrue="1">
      <formula>100</formula>
    </cfRule>
  </conditionalFormatting>
  <conditionalFormatting sqref="J11">
    <cfRule type="cellIs" priority="6" dxfId="0" operator="greaterThanOrEqual" stopIfTrue="1">
      <formula>100</formula>
    </cfRule>
  </conditionalFormatting>
  <conditionalFormatting sqref="J13">
    <cfRule type="cellIs" priority="5" dxfId="0" operator="greaterThanOrEqual" stopIfTrue="1">
      <formula>100</formula>
    </cfRule>
  </conditionalFormatting>
  <conditionalFormatting sqref="J16">
    <cfRule type="cellIs" priority="4" dxfId="0" operator="greaterThanOrEqual" stopIfTrue="1">
      <formula>100</formula>
    </cfRule>
  </conditionalFormatting>
  <conditionalFormatting sqref="J17">
    <cfRule type="cellIs" priority="3" dxfId="0" operator="greaterThanOrEqual" stopIfTrue="1">
      <formula>100</formula>
    </cfRule>
  </conditionalFormatting>
  <conditionalFormatting sqref="J24">
    <cfRule type="cellIs" priority="2" dxfId="0" operator="greaterThanOrEqual" stopIfTrue="1">
      <formula>100</formula>
    </cfRule>
  </conditionalFormatting>
  <conditionalFormatting sqref="J25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N4" sqref="N4"/>
    </sheetView>
  </sheetViews>
  <sheetFormatPr defaultColWidth="9.140625" defaultRowHeight="21.75"/>
  <cols>
    <col min="1" max="1" width="28.57421875" style="19" customWidth="1"/>
    <col min="2" max="10" width="11.28125" style="19" customWidth="1"/>
    <col min="11" max="12" width="12.8515625" style="19" bestFit="1" customWidth="1"/>
    <col min="13" max="13" width="11.28125" style="19" bestFit="1" customWidth="1"/>
    <col min="14" max="14" width="12.421875" style="19" bestFit="1" customWidth="1"/>
    <col min="15" max="16384" width="9.140625" style="19" customWidth="1"/>
  </cols>
  <sheetData>
    <row r="1" ht="13.5" thickBot="1"/>
    <row r="2" spans="1:14" s="30" customFormat="1" ht="20.25" customHeight="1">
      <c r="A2" s="31"/>
      <c r="B2" s="32" t="s">
        <v>44</v>
      </c>
      <c r="C2" s="32" t="s">
        <v>88</v>
      </c>
      <c r="D2" s="32" t="s">
        <v>89</v>
      </c>
      <c r="E2" s="32" t="s">
        <v>90</v>
      </c>
      <c r="F2" s="32" t="s">
        <v>91</v>
      </c>
      <c r="G2" s="32" t="s">
        <v>92</v>
      </c>
      <c r="H2" s="32" t="s">
        <v>93</v>
      </c>
      <c r="I2" s="32" t="s">
        <v>94</v>
      </c>
      <c r="J2" s="32" t="s">
        <v>95</v>
      </c>
      <c r="K2" s="32" t="s">
        <v>96</v>
      </c>
      <c r="L2" s="32" t="s">
        <v>97</v>
      </c>
      <c r="M2" s="32" t="s">
        <v>98</v>
      </c>
      <c r="N2" s="33" t="s">
        <v>99</v>
      </c>
    </row>
    <row r="3" spans="1:14" s="24" customFormat="1" ht="20.25" customHeight="1">
      <c r="A3" s="25" t="s">
        <v>30</v>
      </c>
      <c r="B3" s="26">
        <v>1991</v>
      </c>
      <c r="C3" s="61">
        <v>2029</v>
      </c>
      <c r="D3" s="61">
        <v>2091</v>
      </c>
      <c r="E3" s="61">
        <v>2170</v>
      </c>
      <c r="F3" s="61">
        <v>2250</v>
      </c>
      <c r="G3" s="61">
        <v>2310</v>
      </c>
      <c r="H3" s="61">
        <v>2345</v>
      </c>
      <c r="I3" s="133">
        <v>2348</v>
      </c>
      <c r="J3" s="61">
        <v>2368</v>
      </c>
      <c r="K3" s="26">
        <v>2389</v>
      </c>
      <c r="L3" s="26">
        <v>2397</v>
      </c>
      <c r="M3" s="26">
        <v>2437</v>
      </c>
      <c r="N3" s="26">
        <v>2479</v>
      </c>
    </row>
    <row r="4" spans="1:14" s="24" customFormat="1" ht="20.25" customHeight="1" thickBot="1">
      <c r="A4" s="27" t="s">
        <v>31</v>
      </c>
      <c r="B4" s="29">
        <v>322111.28021188</v>
      </c>
      <c r="C4" s="29">
        <v>328171.03750251996</v>
      </c>
      <c r="D4" s="62">
        <v>338122.30602168</v>
      </c>
      <c r="E4" s="62">
        <v>334908.30166616983</v>
      </c>
      <c r="F4" s="62">
        <v>343317.11471569</v>
      </c>
      <c r="G4" s="62">
        <v>344210.96475591</v>
      </c>
      <c r="H4" s="62">
        <v>339530.37304045004</v>
      </c>
      <c r="I4" s="134">
        <v>339542.7398385877</v>
      </c>
      <c r="J4" s="28">
        <v>333987.8492688701</v>
      </c>
      <c r="K4" s="28">
        <v>346274.8366435899</v>
      </c>
      <c r="L4" s="28">
        <v>382460.3029349401</v>
      </c>
      <c r="M4" s="28">
        <v>407759.56190753006</v>
      </c>
      <c r="N4" s="29">
        <v>430810.88</v>
      </c>
    </row>
    <row r="10" spans="7:8" ht="12.75">
      <c r="G10" s="79"/>
      <c r="H10" s="79"/>
    </row>
    <row r="11" spans="7:8" ht="21">
      <c r="G11" s="49"/>
      <c r="H11" s="49"/>
    </row>
    <row r="12" spans="6:7" ht="12.75">
      <c r="F12" s="20"/>
      <c r="G12" s="20"/>
    </row>
    <row r="13" spans="6:7" ht="12.75">
      <c r="F13" s="20"/>
      <c r="G13" s="20"/>
    </row>
    <row r="14" spans="6:7" ht="12.75">
      <c r="F14" s="20"/>
      <c r="G14" s="20"/>
    </row>
    <row r="15" spans="6:7" ht="12.75">
      <c r="F15" s="20"/>
      <c r="G1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0">
      <selection activeCell="D31" sqref="D31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1.28125" style="1" customWidth="1"/>
    <col min="4" max="4" width="17.14062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42187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49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44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45"/>
      <c r="C5" s="141" t="s">
        <v>50</v>
      </c>
      <c r="D5" s="150"/>
      <c r="E5" s="142"/>
      <c r="F5" s="141" t="s">
        <v>46</v>
      </c>
      <c r="G5" s="150"/>
      <c r="H5" s="142"/>
      <c r="I5" s="139" t="s">
        <v>1</v>
      </c>
      <c r="J5" s="140"/>
      <c r="L5" s="141" t="s">
        <v>42</v>
      </c>
      <c r="M5" s="142"/>
      <c r="N5" s="139" t="s">
        <v>1</v>
      </c>
      <c r="O5" s="140"/>
    </row>
    <row r="6" spans="1:15" ht="21.75" customHeight="1">
      <c r="A6" s="145"/>
      <c r="B6" s="145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46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2" t="s">
        <v>10</v>
      </c>
      <c r="C8" s="35">
        <v>466</v>
      </c>
      <c r="D8" s="36">
        <v>90363.50885788</v>
      </c>
      <c r="E8" s="22">
        <f aca="true" t="shared" si="0" ref="E8:E30">(D8*$A$58)/$D$31</f>
        <v>24.95371840579683</v>
      </c>
      <c r="F8" s="37">
        <v>469</v>
      </c>
      <c r="G8" s="38">
        <v>86981.12725128</v>
      </c>
      <c r="H8" s="13">
        <v>24.873470847744088</v>
      </c>
      <c r="I8" s="39">
        <f aca="true" t="shared" si="1" ref="I8:I30">(D8-G8)</f>
        <v>3382.3816066</v>
      </c>
      <c r="J8" s="40">
        <f aca="true" t="shared" si="2" ref="J8:J31">IF(G8&lt;&gt;0,(D8-G8)/G8*100,0)</f>
        <v>3.888638505257156</v>
      </c>
      <c r="K8" s="17"/>
      <c r="L8" s="53">
        <v>76960.63121580001</v>
      </c>
      <c r="M8" s="13">
        <v>24.31489177725626</v>
      </c>
      <c r="N8" s="39">
        <f aca="true" t="shared" si="3" ref="N8:N31">D8-L8</f>
        <v>13402.877642079999</v>
      </c>
      <c r="O8" s="40">
        <f>IF(AND(L8=0,N8=0),"0.00",IF(L8=0,"new",(N8*100)/L8))</f>
        <v>17.415238714061367</v>
      </c>
      <c r="Q8" s="85"/>
    </row>
    <row r="9" spans="1:17" ht="21">
      <c r="A9" s="11">
        <v>2</v>
      </c>
      <c r="B9" s="12" t="s">
        <v>11</v>
      </c>
      <c r="C9" s="41">
        <v>332</v>
      </c>
      <c r="D9" s="42">
        <v>38946.09152916</v>
      </c>
      <c r="E9" s="23">
        <f t="shared" si="0"/>
        <v>10.754892249188034</v>
      </c>
      <c r="F9" s="41">
        <v>334</v>
      </c>
      <c r="G9" s="43">
        <v>37913.29505264</v>
      </c>
      <c r="H9" s="14">
        <v>10.841837408124457</v>
      </c>
      <c r="I9" s="39">
        <f t="shared" si="1"/>
        <v>1032.7964765200013</v>
      </c>
      <c r="J9" s="44">
        <f t="shared" si="2"/>
        <v>2.724101070840808</v>
      </c>
      <c r="K9" s="17"/>
      <c r="L9" s="54">
        <v>36814.50135476</v>
      </c>
      <c r="M9" s="14">
        <v>11.631149616803963</v>
      </c>
      <c r="N9" s="39">
        <f t="shared" si="3"/>
        <v>2131.5901744000003</v>
      </c>
      <c r="O9" s="46">
        <f>IF(AND(L9=0,N9=0),"0.00",IF(L9=0,"new",(N9*100)/L9))</f>
        <v>5.790082972628372</v>
      </c>
      <c r="Q9" s="85"/>
    </row>
    <row r="10" spans="1:17" ht="21">
      <c r="A10" s="11">
        <v>3</v>
      </c>
      <c r="B10" s="12" t="s">
        <v>12</v>
      </c>
      <c r="C10" s="41">
        <v>83</v>
      </c>
      <c r="D10" s="42">
        <v>24654.59063234</v>
      </c>
      <c r="E10" s="23">
        <f t="shared" si="0"/>
        <v>6.808320303466825</v>
      </c>
      <c r="F10" s="41">
        <v>84</v>
      </c>
      <c r="G10" s="43">
        <v>24702.980700230008</v>
      </c>
      <c r="H10" s="14">
        <v>7.064163108906061</v>
      </c>
      <c r="I10" s="39">
        <f t="shared" si="1"/>
        <v>-48.39006789000632</v>
      </c>
      <c r="J10" s="45">
        <f t="shared" si="2"/>
        <v>-0.19588756708033925</v>
      </c>
      <c r="K10" s="17"/>
      <c r="L10" s="54">
        <v>24535.491235370006</v>
      </c>
      <c r="M10" s="14">
        <v>7.7517271449738825</v>
      </c>
      <c r="N10" s="39">
        <f t="shared" si="3"/>
        <v>119.09939696999572</v>
      </c>
      <c r="O10" s="46">
        <f>IF(AND(L10=0,N10=0),"0.00",IF(L10=0,"new",(N10*100)/L10))</f>
        <v>0.48541680224565376</v>
      </c>
      <c r="Q10" s="85"/>
    </row>
    <row r="11" spans="1:17" ht="21">
      <c r="A11" s="11">
        <v>4</v>
      </c>
      <c r="B11" s="12" t="s">
        <v>13</v>
      </c>
      <c r="C11" s="41">
        <v>28</v>
      </c>
      <c r="D11" s="42">
        <v>27664.629947819998</v>
      </c>
      <c r="E11" s="23">
        <f t="shared" si="0"/>
        <v>7.639537178710103</v>
      </c>
      <c r="F11" s="41">
        <v>28</v>
      </c>
      <c r="G11" s="43">
        <v>27580.667390609997</v>
      </c>
      <c r="H11" s="14">
        <v>7.88707789817208</v>
      </c>
      <c r="I11" s="39">
        <f t="shared" si="1"/>
        <v>83.96255721000125</v>
      </c>
      <c r="J11" s="46">
        <f t="shared" si="2"/>
        <v>0.3044254006652022</v>
      </c>
      <c r="K11" s="17"/>
      <c r="L11" s="54">
        <v>27334.71205846</v>
      </c>
      <c r="M11" s="14">
        <v>8.636111151430708</v>
      </c>
      <c r="N11" s="39">
        <f t="shared" si="3"/>
        <v>329.9178893599965</v>
      </c>
      <c r="O11" s="46">
        <f aca="true" t="shared" si="4" ref="O11:O31">IF(AND(L11=0,N11=0),"0.00",IF(L11=0,"new",(N11*100)/L11))</f>
        <v>1.2069557881363817</v>
      </c>
      <c r="Q11" s="85"/>
    </row>
    <row r="12" spans="1:17" ht="21">
      <c r="A12" s="11">
        <v>5</v>
      </c>
      <c r="B12" s="12" t="s">
        <v>14</v>
      </c>
      <c r="C12" s="41">
        <v>12</v>
      </c>
      <c r="D12" s="42">
        <v>32249.93937121</v>
      </c>
      <c r="E12" s="23">
        <f t="shared" si="0"/>
        <v>8.905762025453013</v>
      </c>
      <c r="F12" s="41">
        <v>13</v>
      </c>
      <c r="G12" s="43">
        <v>32370.84563095</v>
      </c>
      <c r="H12" s="14">
        <v>9.256896416071799</v>
      </c>
      <c r="I12" s="39">
        <f t="shared" si="1"/>
        <v>-120.90625974000068</v>
      </c>
      <c r="J12" s="46">
        <f t="shared" si="2"/>
        <v>-0.3735035566213363</v>
      </c>
      <c r="K12" s="17"/>
      <c r="L12" s="54">
        <v>31601.77263445</v>
      </c>
      <c r="M12" s="14">
        <v>9.984243494852718</v>
      </c>
      <c r="N12" s="39">
        <f t="shared" si="3"/>
        <v>648.1667367599985</v>
      </c>
      <c r="O12" s="46">
        <f t="shared" si="4"/>
        <v>2.0510455038633286</v>
      </c>
      <c r="Q12" s="85"/>
    </row>
    <row r="13" spans="1:17" ht="21">
      <c r="A13" s="11">
        <v>6</v>
      </c>
      <c r="B13" s="12" t="s">
        <v>15</v>
      </c>
      <c r="C13" s="41">
        <v>25</v>
      </c>
      <c r="D13" s="42">
        <v>38191.20009938</v>
      </c>
      <c r="E13" s="23">
        <f t="shared" si="0"/>
        <v>10.546430355623164</v>
      </c>
      <c r="F13" s="41">
        <v>24</v>
      </c>
      <c r="G13" s="43">
        <v>35520.66353314001</v>
      </c>
      <c r="H13" s="14">
        <v>10.157630934486225</v>
      </c>
      <c r="I13" s="39">
        <f t="shared" si="1"/>
        <v>2670.5365662399927</v>
      </c>
      <c r="J13" s="44">
        <f t="shared" si="2"/>
        <v>7.518262049774043</v>
      </c>
      <c r="K13" s="17"/>
      <c r="L13" s="54">
        <v>25678.57249136</v>
      </c>
      <c r="M13" s="14">
        <v>8.112871493622373</v>
      </c>
      <c r="N13" s="39">
        <f t="shared" si="3"/>
        <v>12512.627608020004</v>
      </c>
      <c r="O13" s="46">
        <f t="shared" si="4"/>
        <v>48.727894092360835</v>
      </c>
      <c r="Q13" s="85"/>
    </row>
    <row r="14" spans="1:17" ht="21">
      <c r="A14" s="11">
        <v>7</v>
      </c>
      <c r="B14" s="15" t="s">
        <v>38</v>
      </c>
      <c r="C14" s="41">
        <v>44</v>
      </c>
      <c r="D14" s="42">
        <v>22579.66861729</v>
      </c>
      <c r="E14" s="23">
        <f t="shared" si="0"/>
        <v>6.235334367750463</v>
      </c>
      <c r="F14" s="41">
        <v>45</v>
      </c>
      <c r="G14" s="43">
        <v>21345.38534166</v>
      </c>
      <c r="H14" s="14">
        <v>6.104011718494149</v>
      </c>
      <c r="I14" s="39">
        <f t="shared" si="1"/>
        <v>1234.2832756300013</v>
      </c>
      <c r="J14" s="46">
        <f t="shared" si="2"/>
        <v>5.78243613724339</v>
      </c>
      <c r="K14" s="17"/>
      <c r="L14" s="54">
        <v>20766.655729349997</v>
      </c>
      <c r="M14" s="14">
        <v>6.561003706152295</v>
      </c>
      <c r="N14" s="39">
        <f t="shared" si="3"/>
        <v>1813.0128879400036</v>
      </c>
      <c r="O14" s="46">
        <f t="shared" si="4"/>
        <v>8.730403737457015</v>
      </c>
      <c r="Q14" s="85"/>
    </row>
    <row r="15" spans="1:17" ht="21">
      <c r="A15" s="11">
        <v>8</v>
      </c>
      <c r="B15" s="15" t="s">
        <v>17</v>
      </c>
      <c r="C15" s="41">
        <v>85</v>
      </c>
      <c r="D15" s="42">
        <v>47335.40514625</v>
      </c>
      <c r="E15" s="23">
        <f t="shared" si="0"/>
        <v>13.07158592636727</v>
      </c>
      <c r="F15" s="41">
        <v>84</v>
      </c>
      <c r="G15" s="43">
        <v>44490.72327339999</v>
      </c>
      <c r="H15" s="14">
        <v>12.72274507479068</v>
      </c>
      <c r="I15" s="39">
        <f t="shared" si="1"/>
        <v>2844.6818728500075</v>
      </c>
      <c r="J15" s="44">
        <f t="shared" si="2"/>
        <v>6.393876438845801</v>
      </c>
      <c r="K15" s="17"/>
      <c r="L15" s="54">
        <v>34210.637577509995</v>
      </c>
      <c r="M15" s="14">
        <v>10.808486588365165</v>
      </c>
      <c r="N15" s="39">
        <f t="shared" si="3"/>
        <v>13124.767568740004</v>
      </c>
      <c r="O15" s="46">
        <f t="shared" si="4"/>
        <v>38.36458042912419</v>
      </c>
      <c r="Q15" s="85"/>
    </row>
    <row r="16" spans="1:17" ht="21">
      <c r="A16" s="11">
        <v>9</v>
      </c>
      <c r="B16" s="12" t="s">
        <v>16</v>
      </c>
      <c r="C16" s="41">
        <v>24</v>
      </c>
      <c r="D16" s="63">
        <v>9265.218290530001</v>
      </c>
      <c r="E16" s="23">
        <f t="shared" si="0"/>
        <v>2.5585731575978126</v>
      </c>
      <c r="F16" s="41">
        <v>24</v>
      </c>
      <c r="G16" s="43">
        <v>9134.97946981</v>
      </c>
      <c r="H16" s="14">
        <v>2.612275245417862</v>
      </c>
      <c r="I16" s="39">
        <f t="shared" si="1"/>
        <v>130.23882072000197</v>
      </c>
      <c r="J16" s="45">
        <f t="shared" si="2"/>
        <v>1.4257155273356168</v>
      </c>
      <c r="K16" s="17"/>
      <c r="L16" s="54">
        <v>9088.44179665</v>
      </c>
      <c r="M16" s="14">
        <v>2.8713963908350735</v>
      </c>
      <c r="N16" s="39">
        <f t="shared" si="3"/>
        <v>176.776493880001</v>
      </c>
      <c r="O16" s="46">
        <f t="shared" si="4"/>
        <v>1.945069329102826</v>
      </c>
      <c r="Q16" s="85"/>
    </row>
    <row r="17" spans="1:17" ht="21">
      <c r="A17" s="11">
        <v>10</v>
      </c>
      <c r="B17" s="12" t="s">
        <v>18</v>
      </c>
      <c r="C17" s="41">
        <v>181</v>
      </c>
      <c r="D17" s="42">
        <v>7280.62257156</v>
      </c>
      <c r="E17" s="23">
        <f t="shared" si="0"/>
        <v>2.0105306640464042</v>
      </c>
      <c r="F17" s="41">
        <v>180</v>
      </c>
      <c r="G17" s="43">
        <v>7167.005497689999</v>
      </c>
      <c r="H17" s="14">
        <v>2.0495055415574694</v>
      </c>
      <c r="I17" s="39">
        <f t="shared" si="1"/>
        <v>113.61707387000115</v>
      </c>
      <c r="J17" s="45">
        <f t="shared" si="2"/>
        <v>1.5852795690839239</v>
      </c>
      <c r="K17" s="17"/>
      <c r="L17" s="54">
        <v>7079.924354600001</v>
      </c>
      <c r="M17" s="14">
        <v>2.236826696373535</v>
      </c>
      <c r="N17" s="39">
        <f t="shared" si="3"/>
        <v>200.69821695999963</v>
      </c>
      <c r="O17" s="46">
        <f t="shared" si="4"/>
        <v>2.8347508660823624</v>
      </c>
      <c r="Q17" s="85"/>
    </row>
    <row r="18" spans="1:17" ht="21">
      <c r="A18" s="11">
        <v>11</v>
      </c>
      <c r="B18" s="12" t="s">
        <v>20</v>
      </c>
      <c r="C18" s="41">
        <v>74</v>
      </c>
      <c r="D18" s="42">
        <v>6798.49437517</v>
      </c>
      <c r="E18" s="23">
        <f t="shared" si="0"/>
        <v>1.8773918406400172</v>
      </c>
      <c r="F18" s="41">
        <v>80</v>
      </c>
      <c r="G18" s="43">
        <v>6817.163086319998</v>
      </c>
      <c r="H18" s="14">
        <v>1.9494632071395952</v>
      </c>
      <c r="I18" s="39">
        <f t="shared" si="1"/>
        <v>-18.668711149997762</v>
      </c>
      <c r="J18" s="45">
        <f t="shared" si="2"/>
        <v>-0.2738486803617808</v>
      </c>
      <c r="K18" s="17"/>
      <c r="L18" s="54">
        <v>6948.471231519999</v>
      </c>
      <c r="M18" s="14">
        <v>2.1952954821542785</v>
      </c>
      <c r="N18" s="39">
        <f t="shared" si="3"/>
        <v>-149.97685634999834</v>
      </c>
      <c r="O18" s="46">
        <f t="shared" si="4"/>
        <v>-2.15841515856993</v>
      </c>
      <c r="Q18" s="85"/>
    </row>
    <row r="19" spans="1:17" ht="21">
      <c r="A19" s="11">
        <v>12</v>
      </c>
      <c r="B19" s="12" t="s">
        <v>19</v>
      </c>
      <c r="C19" s="41">
        <v>1</v>
      </c>
      <c r="D19" s="42">
        <v>115.61728212</v>
      </c>
      <c r="E19" s="23">
        <f t="shared" si="0"/>
        <v>0.03192750190127726</v>
      </c>
      <c r="F19" s="41">
        <v>1</v>
      </c>
      <c r="G19" s="43">
        <v>106.7220152</v>
      </c>
      <c r="H19" s="14">
        <v>0.030518654077923982</v>
      </c>
      <c r="I19" s="39">
        <f t="shared" si="1"/>
        <v>8.895266919999997</v>
      </c>
      <c r="J19" s="46">
        <f t="shared" si="2"/>
        <v>8.334987774856033</v>
      </c>
      <c r="K19" s="17"/>
      <c r="L19" s="54">
        <v>103.88272973000001</v>
      </c>
      <c r="M19" s="14">
        <v>0.03282064207384444</v>
      </c>
      <c r="N19" s="39">
        <f t="shared" si="3"/>
        <v>11.73455238999999</v>
      </c>
      <c r="O19" s="46">
        <f t="shared" si="4"/>
        <v>11.295960763159654</v>
      </c>
      <c r="Q19" s="85"/>
    </row>
    <row r="20" spans="1:17" ht="21">
      <c r="A20" s="11">
        <v>13</v>
      </c>
      <c r="B20" s="12" t="s">
        <v>39</v>
      </c>
      <c r="C20" s="41">
        <v>0</v>
      </c>
      <c r="D20" s="42">
        <v>0</v>
      </c>
      <c r="E20" s="23">
        <f t="shared" si="0"/>
        <v>0</v>
      </c>
      <c r="F20" s="41"/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12" t="s">
        <v>21</v>
      </c>
      <c r="C21" s="41">
        <v>86</v>
      </c>
      <c r="D21" s="42">
        <v>5706.30376698</v>
      </c>
      <c r="E21" s="23">
        <f t="shared" si="0"/>
        <v>1.5757853932288886</v>
      </c>
      <c r="F21" s="41">
        <v>86</v>
      </c>
      <c r="G21" s="43">
        <v>5577.79063442</v>
      </c>
      <c r="H21" s="14">
        <v>1.5950473065181412</v>
      </c>
      <c r="I21" s="39">
        <f t="shared" si="1"/>
        <v>128.51313255999958</v>
      </c>
      <c r="J21" s="44">
        <f t="shared" si="2"/>
        <v>2.3040149941619825</v>
      </c>
      <c r="K21" s="17"/>
      <c r="L21" s="54">
        <v>5595.831468140001</v>
      </c>
      <c r="M21" s="14">
        <v>1.7679433549611483</v>
      </c>
      <c r="N21" s="39">
        <f t="shared" si="3"/>
        <v>110.47229883999898</v>
      </c>
      <c r="O21" s="86">
        <f t="shared" si="4"/>
        <v>1.97418917043831</v>
      </c>
      <c r="Q21" s="85"/>
    </row>
    <row r="22" spans="1:17" ht="21">
      <c r="A22" s="11">
        <v>15</v>
      </c>
      <c r="B22" s="12" t="s">
        <v>22</v>
      </c>
      <c r="C22" s="41">
        <v>2</v>
      </c>
      <c r="D22" s="42">
        <v>2673.81804754</v>
      </c>
      <c r="E22" s="23">
        <f t="shared" si="0"/>
        <v>0.7383699844102752</v>
      </c>
      <c r="F22" s="41">
        <v>2</v>
      </c>
      <c r="G22" s="43">
        <v>2737.06522786</v>
      </c>
      <c r="H22" s="14">
        <v>0.7827021137225819</v>
      </c>
      <c r="I22" s="39">
        <f t="shared" si="1"/>
        <v>-63.2471803200001</v>
      </c>
      <c r="J22" s="46">
        <f t="shared" si="2"/>
        <v>-2.310766279013763</v>
      </c>
      <c r="K22" s="17"/>
      <c r="L22" s="54">
        <v>2694.85252047</v>
      </c>
      <c r="M22" s="14">
        <v>0.8514099527998937</v>
      </c>
      <c r="N22" s="39">
        <f t="shared" si="3"/>
        <v>-21.034472929999993</v>
      </c>
      <c r="O22" s="86">
        <f t="shared" si="4"/>
        <v>-0.7805426371284854</v>
      </c>
      <c r="Q22" s="85"/>
    </row>
    <row r="23" spans="1:17" ht="21">
      <c r="A23" s="11">
        <v>16</v>
      </c>
      <c r="B23" s="12" t="s">
        <v>33</v>
      </c>
      <c r="C23" s="41">
        <v>1</v>
      </c>
      <c r="D23" s="42">
        <v>7.80151317</v>
      </c>
      <c r="E23" s="23">
        <f t="shared" si="0"/>
        <v>0.0021543736541868347</v>
      </c>
      <c r="F23" s="41">
        <v>1</v>
      </c>
      <c r="G23" s="43">
        <v>7.25840618</v>
      </c>
      <c r="H23" s="14">
        <v>0.0020756428460365654</v>
      </c>
      <c r="I23" s="39">
        <f t="shared" si="1"/>
        <v>0.5431069900000001</v>
      </c>
      <c r="J23" s="44">
        <f t="shared" si="2"/>
        <v>7.482455191009993</v>
      </c>
      <c r="K23" s="17"/>
      <c r="L23" s="54">
        <v>6.77975938</v>
      </c>
      <c r="M23" s="14">
        <v>0.002141992769501798</v>
      </c>
      <c r="N23" s="39">
        <f t="shared" si="3"/>
        <v>1.02175379</v>
      </c>
      <c r="O23" s="86">
        <f t="shared" si="4"/>
        <v>15.07064974922458</v>
      </c>
      <c r="Q23" s="85"/>
    </row>
    <row r="24" spans="1:17" ht="21">
      <c r="A24" s="11">
        <v>17</v>
      </c>
      <c r="B24" s="12" t="s">
        <v>32</v>
      </c>
      <c r="C24" s="41">
        <v>32</v>
      </c>
      <c r="D24" s="42">
        <v>6702.40027887</v>
      </c>
      <c r="E24" s="23">
        <f t="shared" si="0"/>
        <v>1.8508556309483257</v>
      </c>
      <c r="F24" s="41">
        <v>29</v>
      </c>
      <c r="G24" s="43">
        <v>5729.13745093</v>
      </c>
      <c r="H24" s="14">
        <v>1.6383270471621665</v>
      </c>
      <c r="I24" s="39">
        <f t="shared" si="1"/>
        <v>973.2628279399996</v>
      </c>
      <c r="J24" s="45">
        <f t="shared" si="2"/>
        <v>16.987946899092318</v>
      </c>
      <c r="K24" s="17"/>
      <c r="L24" s="54">
        <v>5675.94053362</v>
      </c>
      <c r="M24" s="14">
        <v>1.7932529610123449</v>
      </c>
      <c r="N24" s="39">
        <f t="shared" si="3"/>
        <v>1026.4597452500002</v>
      </c>
      <c r="O24" s="86">
        <f t="shared" si="4"/>
        <v>18.084399214016166</v>
      </c>
      <c r="Q24" s="85"/>
    </row>
    <row r="25" spans="1:17" ht="21">
      <c r="A25" s="11">
        <v>18</v>
      </c>
      <c r="B25" s="12" t="s">
        <v>23</v>
      </c>
      <c r="C25" s="41">
        <v>22</v>
      </c>
      <c r="D25" s="42">
        <v>215.13685186</v>
      </c>
      <c r="E25" s="23">
        <f t="shared" si="0"/>
        <v>0.05940964984513126</v>
      </c>
      <c r="F25" s="41">
        <v>22</v>
      </c>
      <c r="G25" s="43">
        <v>211.73149965000002</v>
      </c>
      <c r="H25" s="14">
        <v>0.060547586016895534</v>
      </c>
      <c r="I25" s="39">
        <f t="shared" si="1"/>
        <v>3.4053522099999896</v>
      </c>
      <c r="J25" s="46">
        <f t="shared" si="2"/>
        <v>1.6083351866062265</v>
      </c>
      <c r="K25" s="17"/>
      <c r="L25" s="54">
        <v>217.52650541999998</v>
      </c>
      <c r="M25" s="14">
        <v>0.06872518266048458</v>
      </c>
      <c r="N25" s="39">
        <f t="shared" si="3"/>
        <v>-2.389653559999971</v>
      </c>
      <c r="O25" s="86">
        <f t="shared" si="4"/>
        <v>-1.0985574173529014</v>
      </c>
      <c r="Q25" s="85"/>
    </row>
    <row r="26" spans="1:17" ht="21">
      <c r="A26" s="11">
        <v>19</v>
      </c>
      <c r="B26" s="12" t="s">
        <v>26</v>
      </c>
      <c r="C26" s="41">
        <v>121</v>
      </c>
      <c r="D26" s="42">
        <v>399.89460233</v>
      </c>
      <c r="E26" s="23">
        <f t="shared" si="0"/>
        <v>0.11043016616624812</v>
      </c>
      <c r="F26" s="41">
        <v>118</v>
      </c>
      <c r="G26" s="43">
        <v>385.55776806</v>
      </c>
      <c r="H26" s="14">
        <v>0.1102556405857635</v>
      </c>
      <c r="I26" s="39">
        <f t="shared" si="1"/>
        <v>14.336834269999997</v>
      </c>
      <c r="J26" s="44">
        <f t="shared" si="2"/>
        <v>3.7184659362819317</v>
      </c>
      <c r="K26" s="17"/>
      <c r="L26" s="54">
        <v>366.39172027</v>
      </c>
      <c r="M26" s="14">
        <v>0.11575756183011697</v>
      </c>
      <c r="N26" s="39">
        <f t="shared" si="3"/>
        <v>33.50288205999999</v>
      </c>
      <c r="O26" s="86">
        <f t="shared" si="4"/>
        <v>9.144006320697196</v>
      </c>
      <c r="Q26" s="85"/>
    </row>
    <row r="27" spans="1:17" ht="21">
      <c r="A27" s="11">
        <v>20</v>
      </c>
      <c r="B27" s="12" t="s">
        <v>24</v>
      </c>
      <c r="C27" s="41">
        <v>6</v>
      </c>
      <c r="D27" s="42">
        <v>266.18221771000003</v>
      </c>
      <c r="E27" s="23">
        <f t="shared" si="0"/>
        <v>0.07350573466345227</v>
      </c>
      <c r="F27" s="41">
        <v>6</v>
      </c>
      <c r="G27" s="43">
        <v>253.50900533</v>
      </c>
      <c r="H27" s="14">
        <v>0.07249444854284251</v>
      </c>
      <c r="I27" s="39">
        <f t="shared" si="1"/>
        <v>12.673212380000024</v>
      </c>
      <c r="J27" s="45">
        <f t="shared" si="2"/>
        <v>4.999117235895797</v>
      </c>
      <c r="K27" s="17"/>
      <c r="L27" s="54">
        <v>229.93792478999998</v>
      </c>
      <c r="M27" s="14">
        <v>0.07264643842484396</v>
      </c>
      <c r="N27" s="39">
        <f t="shared" si="3"/>
        <v>36.24429292000005</v>
      </c>
      <c r="O27" s="86">
        <f t="shared" si="4"/>
        <v>15.76264244060722</v>
      </c>
      <c r="Q27" s="85"/>
    </row>
    <row r="28" spans="1:17" ht="21">
      <c r="A28" s="11">
        <v>21</v>
      </c>
      <c r="B28" s="12" t="s">
        <v>25</v>
      </c>
      <c r="C28" s="41">
        <v>35</v>
      </c>
      <c r="D28" s="42">
        <v>443.55184734</v>
      </c>
      <c r="E28" s="23">
        <f t="shared" si="0"/>
        <v>0.12248603486946327</v>
      </c>
      <c r="F28" s="41">
        <v>31</v>
      </c>
      <c r="G28" s="43">
        <v>401.85065674000003</v>
      </c>
      <c r="H28" s="14">
        <v>0.11491482016200377</v>
      </c>
      <c r="I28" s="39">
        <f t="shared" si="1"/>
        <v>41.70119059999996</v>
      </c>
      <c r="J28" s="45">
        <f t="shared" si="2"/>
        <v>10.377285665848968</v>
      </c>
      <c r="K28" s="17"/>
      <c r="L28" s="54">
        <v>383.11033707</v>
      </c>
      <c r="M28" s="14">
        <v>0.12103963074945247</v>
      </c>
      <c r="N28" s="39">
        <f t="shared" si="3"/>
        <v>60.44151026999998</v>
      </c>
      <c r="O28" s="86">
        <f t="shared" si="4"/>
        <v>15.77652817521246</v>
      </c>
      <c r="Q28" s="85"/>
    </row>
    <row r="29" spans="1:17" ht="21">
      <c r="A29" s="11">
        <v>22</v>
      </c>
      <c r="B29" s="12" t="s">
        <v>34</v>
      </c>
      <c r="C29" s="41">
        <v>6</v>
      </c>
      <c r="D29" s="42">
        <v>136.54897703749998</v>
      </c>
      <c r="E29" s="23">
        <f t="shared" si="0"/>
        <v>0.03770775133303441</v>
      </c>
      <c r="F29" s="41">
        <v>6</v>
      </c>
      <c r="G29" s="43">
        <v>131.84490234860002</v>
      </c>
      <c r="H29" s="14">
        <v>0.03770289531334291</v>
      </c>
      <c r="I29" s="39">
        <f t="shared" si="1"/>
        <v>4.704074688899965</v>
      </c>
      <c r="J29" s="46">
        <f t="shared" si="2"/>
        <v>3.5678851477035622</v>
      </c>
      <c r="K29" s="17"/>
      <c r="L29" s="54">
        <v>119.34738015050002</v>
      </c>
      <c r="M29" s="14">
        <v>0.03770653367072055</v>
      </c>
      <c r="N29" s="39">
        <f t="shared" si="3"/>
        <v>17.201596886999965</v>
      </c>
      <c r="O29" s="86">
        <f t="shared" si="4"/>
        <v>14.413049423714474</v>
      </c>
      <c r="Q29" s="85"/>
    </row>
    <row r="30" spans="1:17" ht="21.75" thickBot="1">
      <c r="A30" s="11">
        <v>23</v>
      </c>
      <c r="B30" s="12" t="s">
        <v>40</v>
      </c>
      <c r="C30" s="64">
        <v>1</v>
      </c>
      <c r="D30" s="65">
        <v>127.7984323</v>
      </c>
      <c r="E30" s="23">
        <f t="shared" si="0"/>
        <v>0.035291304339809225</v>
      </c>
      <c r="F30" s="67">
        <v>1</v>
      </c>
      <c r="G30" s="68">
        <v>127.06649955</v>
      </c>
      <c r="H30" s="66">
        <v>0.0363364441478344</v>
      </c>
      <c r="I30" s="39">
        <f t="shared" si="1"/>
        <v>0.7319327499999986</v>
      </c>
      <c r="J30" s="45">
        <f t="shared" si="2"/>
        <v>0.576023383497699</v>
      </c>
      <c r="K30" s="17"/>
      <c r="L30" s="69">
        <v>103.03308613</v>
      </c>
      <c r="M30" s="70">
        <v>0.03255220622740095</v>
      </c>
      <c r="N30" s="39">
        <f t="shared" si="3"/>
        <v>24.76534617</v>
      </c>
      <c r="O30" s="84">
        <f t="shared" si="4"/>
        <v>24.036304356401406</v>
      </c>
      <c r="Q30" s="85"/>
    </row>
    <row r="31" spans="1:17" ht="22.5" customHeight="1" thickBot="1">
      <c r="A31" s="139" t="s">
        <v>27</v>
      </c>
      <c r="B31" s="140"/>
      <c r="C31" s="47">
        <f>SUM(C8:C30)</f>
        <v>1667</v>
      </c>
      <c r="D31" s="80">
        <f>SUM(D8:D30)</f>
        <v>362124.4232558474</v>
      </c>
      <c r="E31" s="78">
        <f>SUM(E8:E30)</f>
        <v>100.00000000000003</v>
      </c>
      <c r="F31" s="77">
        <v>1668</v>
      </c>
      <c r="G31" s="48">
        <v>349694.3702939986</v>
      </c>
      <c r="H31" s="48">
        <v>99.99999999999999</v>
      </c>
      <c r="I31" s="82">
        <f>SUM(I8:I30)</f>
        <v>12430.052961848904</v>
      </c>
      <c r="J31" s="83">
        <f t="shared" si="2"/>
        <v>3.55454763295116</v>
      </c>
      <c r="K31" s="17"/>
      <c r="L31" s="55">
        <v>316516.4456450005</v>
      </c>
      <c r="M31" s="56">
        <v>100.00000000000001</v>
      </c>
      <c r="N31" s="82">
        <f t="shared" si="3"/>
        <v>45607.97761084692</v>
      </c>
      <c r="O31" s="87">
        <f t="shared" si="4"/>
        <v>14.409354786575628</v>
      </c>
      <c r="Q31" s="85"/>
    </row>
    <row r="32" spans="1:15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17"/>
      <c r="L32" s="71"/>
      <c r="M32" s="71"/>
      <c r="N32" s="73"/>
      <c r="O32" s="73"/>
    </row>
    <row r="33" spans="2:14" ht="21">
      <c r="B33" s="81" t="s">
        <v>51</v>
      </c>
      <c r="N33" s="2" t="s">
        <v>28</v>
      </c>
    </row>
    <row r="34" spans="2:14" ht="21">
      <c r="B34" s="2"/>
      <c r="N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N5:O5"/>
    <mergeCell ref="A31:B31"/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110" zoomScaleNormal="110" zoomScalePageLayoutView="0" workbookViewId="0" topLeftCell="A7">
      <selection activeCell="C31" sqref="C31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1.28125" style="1" customWidth="1"/>
    <col min="4" max="4" width="17.14062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2.42187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52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44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45"/>
      <c r="C5" s="141" t="s">
        <v>53</v>
      </c>
      <c r="D5" s="150"/>
      <c r="E5" s="142"/>
      <c r="F5" s="141" t="s">
        <v>50</v>
      </c>
      <c r="G5" s="150"/>
      <c r="H5" s="142"/>
      <c r="I5" s="139" t="s">
        <v>1</v>
      </c>
      <c r="J5" s="140"/>
      <c r="L5" s="141" t="s">
        <v>42</v>
      </c>
      <c r="M5" s="142"/>
      <c r="N5" s="139" t="s">
        <v>1</v>
      </c>
      <c r="O5" s="140"/>
    </row>
    <row r="6" spans="1:15" ht="21.75" customHeight="1">
      <c r="A6" s="145"/>
      <c r="B6" s="145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46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2" t="s">
        <v>10</v>
      </c>
      <c r="C8" s="35">
        <v>479</v>
      </c>
      <c r="D8" s="36">
        <v>96916.29017268002</v>
      </c>
      <c r="E8" s="22">
        <f aca="true" t="shared" si="0" ref="E8:E30">(D8*$A$58)/$D$31</f>
        <v>25.387498465811582</v>
      </c>
      <c r="F8" s="37">
        <v>466</v>
      </c>
      <c r="G8" s="38">
        <v>90363.50885788</v>
      </c>
      <c r="H8" s="13">
        <v>24.953718207393347</v>
      </c>
      <c r="I8" s="39">
        <f aca="true" t="shared" si="1" ref="I8:I30">(D8-G8)</f>
        <v>6552.781314800013</v>
      </c>
      <c r="J8" s="40">
        <f aca="true" t="shared" si="2" ref="J8:J31">IF(G8&lt;&gt;0,(D8-G8)/G8*100,0)</f>
        <v>7.251579091628632</v>
      </c>
      <c r="K8" s="17"/>
      <c r="L8" s="53">
        <v>76960.63121580001</v>
      </c>
      <c r="M8" s="13">
        <v>24.31489177725626</v>
      </c>
      <c r="N8" s="39">
        <f aca="true" t="shared" si="3" ref="N8:N31">D8-L8</f>
        <v>19955.658956880012</v>
      </c>
      <c r="O8" s="40">
        <f>IF(AND(L8=0,N8=0),"0.00",IF(L8=0,"new",(N8*100)/L8))</f>
        <v>25.929697615036083</v>
      </c>
      <c r="Q8" s="85"/>
    </row>
    <row r="9" spans="1:17" ht="21">
      <c r="A9" s="11">
        <v>2</v>
      </c>
      <c r="B9" s="12" t="s">
        <v>11</v>
      </c>
      <c r="C9" s="41">
        <v>333</v>
      </c>
      <c r="D9" s="42">
        <v>39883.01094246</v>
      </c>
      <c r="E9" s="23">
        <f t="shared" si="0"/>
        <v>10.447468400921876</v>
      </c>
      <c r="F9" s="41">
        <v>332</v>
      </c>
      <c r="G9" s="43">
        <v>38946.09152916</v>
      </c>
      <c r="H9" s="14">
        <v>10.754892163677408</v>
      </c>
      <c r="I9" s="39">
        <f t="shared" si="1"/>
        <v>936.9194132999983</v>
      </c>
      <c r="J9" s="44">
        <f t="shared" si="2"/>
        <v>2.4056827694725182</v>
      </c>
      <c r="K9" s="17"/>
      <c r="L9" s="54">
        <v>36814.50135476</v>
      </c>
      <c r="M9" s="14">
        <v>11.631149616803963</v>
      </c>
      <c r="N9" s="39">
        <f t="shared" si="3"/>
        <v>3068.5095876999985</v>
      </c>
      <c r="O9" s="46">
        <f>IF(AND(L9=0,N9=0),"0.00",IF(L9=0,"new",(N9*100)/L9))</f>
        <v>8.335056770511573</v>
      </c>
      <c r="Q9" s="85"/>
    </row>
    <row r="10" spans="1:17" ht="21">
      <c r="A10" s="11">
        <v>3</v>
      </c>
      <c r="B10" s="12" t="s">
        <v>12</v>
      </c>
      <c r="C10" s="41">
        <v>83</v>
      </c>
      <c r="D10" s="42">
        <v>24819.620011290008</v>
      </c>
      <c r="E10" s="23">
        <f t="shared" si="0"/>
        <v>6.501570209053197</v>
      </c>
      <c r="F10" s="41">
        <v>83</v>
      </c>
      <c r="G10" s="43">
        <v>24654.59063234</v>
      </c>
      <c r="H10" s="14">
        <v>6.808320249334834</v>
      </c>
      <c r="I10" s="39">
        <f t="shared" si="1"/>
        <v>165.0293789500065</v>
      </c>
      <c r="J10" s="45">
        <f t="shared" si="2"/>
        <v>0.6693657234508433</v>
      </c>
      <c r="K10" s="17"/>
      <c r="L10" s="54">
        <v>24535.491235370006</v>
      </c>
      <c r="M10" s="14">
        <v>7.7517271449738825</v>
      </c>
      <c r="N10" s="39">
        <f t="shared" si="3"/>
        <v>284.1287759200022</v>
      </c>
      <c r="O10" s="46">
        <f>IF(AND(L10=0,N10=0),"0.00",IF(L10=0,"new",(N10*100)/L10))</f>
        <v>1.1580317393866006</v>
      </c>
      <c r="Q10" s="85"/>
    </row>
    <row r="11" spans="1:17" ht="21">
      <c r="A11" s="11">
        <v>4</v>
      </c>
      <c r="B11" s="12" t="s">
        <v>13</v>
      </c>
      <c r="C11" s="41">
        <v>28</v>
      </c>
      <c r="D11" s="42">
        <v>27663.265499669993</v>
      </c>
      <c r="E11" s="23">
        <f t="shared" si="0"/>
        <v>7.246471250404753</v>
      </c>
      <c r="F11" s="41">
        <v>28</v>
      </c>
      <c r="G11" s="43">
        <v>27664.629947819998</v>
      </c>
      <c r="H11" s="14">
        <v>7.639537117969224</v>
      </c>
      <c r="I11" s="39">
        <f t="shared" si="1"/>
        <v>-1.364448150005046</v>
      </c>
      <c r="J11" s="46">
        <f t="shared" si="2"/>
        <v>-0.004932103384641753</v>
      </c>
      <c r="K11" s="17"/>
      <c r="L11" s="54">
        <v>27334.71205846</v>
      </c>
      <c r="M11" s="14">
        <v>8.636111151430708</v>
      </c>
      <c r="N11" s="39">
        <f t="shared" si="3"/>
        <v>328.55344120999143</v>
      </c>
      <c r="O11" s="46">
        <f aca="true" t="shared" si="4" ref="O11:O31">IF(AND(L11=0,N11=0),"0.00",IF(L11=0,"new",(N11*100)/L11))</f>
        <v>1.201964156444462</v>
      </c>
      <c r="Q11" s="85"/>
    </row>
    <row r="12" spans="1:17" ht="21">
      <c r="A12" s="11">
        <v>5</v>
      </c>
      <c r="B12" s="12" t="s">
        <v>14</v>
      </c>
      <c r="C12" s="41">
        <v>11</v>
      </c>
      <c r="D12" s="42">
        <v>31760.97301729</v>
      </c>
      <c r="E12" s="23">
        <f t="shared" si="0"/>
        <v>8.319877414957345</v>
      </c>
      <c r="F12" s="41">
        <v>12</v>
      </c>
      <c r="G12" s="43">
        <v>32249.93937121</v>
      </c>
      <c r="H12" s="14">
        <v>8.90576195464456</v>
      </c>
      <c r="I12" s="39">
        <f t="shared" si="1"/>
        <v>-488.96635391999735</v>
      </c>
      <c r="J12" s="46">
        <f t="shared" si="2"/>
        <v>-1.5161775911941864</v>
      </c>
      <c r="K12" s="17"/>
      <c r="L12" s="54">
        <v>31601.77263445</v>
      </c>
      <c r="M12" s="14">
        <v>9.984243494852718</v>
      </c>
      <c r="N12" s="39">
        <f t="shared" si="3"/>
        <v>159.2003828400011</v>
      </c>
      <c r="O12" s="46">
        <f t="shared" si="4"/>
        <v>0.5037704203543703</v>
      </c>
      <c r="Q12" s="85"/>
    </row>
    <row r="13" spans="1:17" ht="21">
      <c r="A13" s="11">
        <v>6</v>
      </c>
      <c r="B13" s="12" t="s">
        <v>15</v>
      </c>
      <c r="C13" s="41">
        <v>26</v>
      </c>
      <c r="D13" s="42">
        <v>43272.41060124</v>
      </c>
      <c r="E13" s="23">
        <f t="shared" si="0"/>
        <v>11.33533130285491</v>
      </c>
      <c r="F13" s="41">
        <v>25</v>
      </c>
      <c r="G13" s="43">
        <v>38191.20009938</v>
      </c>
      <c r="H13" s="14">
        <v>10.54643027176999</v>
      </c>
      <c r="I13" s="39">
        <f t="shared" si="1"/>
        <v>5081.210501859998</v>
      </c>
      <c r="J13" s="44">
        <f t="shared" si="2"/>
        <v>13.304663086359747</v>
      </c>
      <c r="K13" s="17"/>
      <c r="L13" s="54">
        <v>25678.57249136</v>
      </c>
      <c r="M13" s="14">
        <v>8.112871493622373</v>
      </c>
      <c r="N13" s="39">
        <f t="shared" si="3"/>
        <v>17593.838109880002</v>
      </c>
      <c r="O13" s="46">
        <f t="shared" si="4"/>
        <v>68.51563931678739</v>
      </c>
      <c r="Q13" s="85"/>
    </row>
    <row r="14" spans="1:17" ht="21">
      <c r="A14" s="11">
        <v>7</v>
      </c>
      <c r="B14" s="15" t="s">
        <v>38</v>
      </c>
      <c r="C14" s="41">
        <v>44</v>
      </c>
      <c r="D14" s="42">
        <v>22899.36832795</v>
      </c>
      <c r="E14" s="23">
        <f t="shared" si="0"/>
        <v>5.998554807020104</v>
      </c>
      <c r="F14" s="41">
        <v>44</v>
      </c>
      <c r="G14" s="43">
        <v>22579.66861729</v>
      </c>
      <c r="H14" s="14">
        <v>6.235334318174202</v>
      </c>
      <c r="I14" s="39">
        <f t="shared" si="1"/>
        <v>319.69971065999925</v>
      </c>
      <c r="J14" s="46">
        <f t="shared" si="2"/>
        <v>1.415874236591739</v>
      </c>
      <c r="K14" s="17"/>
      <c r="L14" s="54">
        <v>20766.655729349997</v>
      </c>
      <c r="M14" s="14">
        <v>6.561003706152295</v>
      </c>
      <c r="N14" s="39">
        <f t="shared" si="3"/>
        <v>2132.712598600003</v>
      </c>
      <c r="O14" s="46">
        <f t="shared" si="4"/>
        <v>10.269889511317851</v>
      </c>
      <c r="Q14" s="85"/>
    </row>
    <row r="15" spans="1:17" ht="21">
      <c r="A15" s="11">
        <v>8</v>
      </c>
      <c r="B15" s="15" t="s">
        <v>17</v>
      </c>
      <c r="C15" s="41">
        <v>90</v>
      </c>
      <c r="D15" s="42">
        <v>53592.88995290002</v>
      </c>
      <c r="E15" s="23">
        <f t="shared" si="0"/>
        <v>14.038810287036743</v>
      </c>
      <c r="F15" s="41">
        <v>85</v>
      </c>
      <c r="G15" s="43">
        <v>47335.40802545001</v>
      </c>
      <c r="H15" s="14">
        <v>13.071586617522774</v>
      </c>
      <c r="I15" s="39">
        <f t="shared" si="1"/>
        <v>6257.481927450011</v>
      </c>
      <c r="J15" s="44">
        <f t="shared" si="2"/>
        <v>13.21945281233376</v>
      </c>
      <c r="K15" s="17"/>
      <c r="L15" s="54">
        <v>34210.637577509995</v>
      </c>
      <c r="M15" s="14">
        <v>10.808486588365165</v>
      </c>
      <c r="N15" s="39">
        <f t="shared" si="3"/>
        <v>19382.252375390024</v>
      </c>
      <c r="O15" s="46">
        <f t="shared" si="4"/>
        <v>56.655630376593386</v>
      </c>
      <c r="Q15" s="85"/>
    </row>
    <row r="16" spans="1:17" ht="21">
      <c r="A16" s="11">
        <v>9</v>
      </c>
      <c r="B16" s="12" t="s">
        <v>16</v>
      </c>
      <c r="C16" s="41">
        <v>24</v>
      </c>
      <c r="D16" s="63">
        <v>9295.60334048</v>
      </c>
      <c r="E16" s="23">
        <f t="shared" si="0"/>
        <v>2.4350097916949927</v>
      </c>
      <c r="F16" s="41">
        <v>24</v>
      </c>
      <c r="G16" s="43">
        <v>9265.218290530001</v>
      </c>
      <c r="H16" s="14">
        <v>2.5585731372549594</v>
      </c>
      <c r="I16" s="39">
        <f t="shared" si="1"/>
        <v>30.385049949998574</v>
      </c>
      <c r="J16" s="45">
        <f t="shared" si="2"/>
        <v>0.32794748053648337</v>
      </c>
      <c r="K16" s="17"/>
      <c r="L16" s="54">
        <v>9088.44179665</v>
      </c>
      <c r="M16" s="14">
        <v>2.8713963908350735</v>
      </c>
      <c r="N16" s="39">
        <f t="shared" si="3"/>
        <v>207.16154382999957</v>
      </c>
      <c r="O16" s="46">
        <f t="shared" si="4"/>
        <v>2.27939561549879</v>
      </c>
      <c r="Q16" s="85"/>
    </row>
    <row r="17" spans="1:17" ht="21">
      <c r="A17" s="11">
        <v>10</v>
      </c>
      <c r="B17" s="12" t="s">
        <v>18</v>
      </c>
      <c r="C17" s="41">
        <v>182</v>
      </c>
      <c r="D17" s="42">
        <v>7322.72750482</v>
      </c>
      <c r="E17" s="23">
        <f t="shared" si="0"/>
        <v>1.9182093429591411</v>
      </c>
      <c r="F17" s="41">
        <v>181</v>
      </c>
      <c r="G17" s="43">
        <v>7280.62257156</v>
      </c>
      <c r="H17" s="14">
        <v>2.0105306480609593</v>
      </c>
      <c r="I17" s="39">
        <f t="shared" si="1"/>
        <v>42.1049332599996</v>
      </c>
      <c r="J17" s="45">
        <f t="shared" si="2"/>
        <v>0.578315011472678</v>
      </c>
      <c r="K17" s="17"/>
      <c r="L17" s="54">
        <v>7079.924354600001</v>
      </c>
      <c r="M17" s="14">
        <v>2.236826696373535</v>
      </c>
      <c r="N17" s="39">
        <f t="shared" si="3"/>
        <v>242.80315021999922</v>
      </c>
      <c r="O17" s="46">
        <f t="shared" si="4"/>
        <v>3.4294596673514466</v>
      </c>
      <c r="Q17" s="85"/>
    </row>
    <row r="18" spans="1:17" ht="21">
      <c r="A18" s="11">
        <v>11</v>
      </c>
      <c r="B18" s="12" t="s">
        <v>20</v>
      </c>
      <c r="C18" s="41">
        <v>74</v>
      </c>
      <c r="D18" s="42">
        <v>7175.746246769999</v>
      </c>
      <c r="E18" s="23">
        <f t="shared" si="0"/>
        <v>1.8797071834501577</v>
      </c>
      <c r="F18" s="41">
        <v>74</v>
      </c>
      <c r="G18" s="43">
        <v>6798.49437517</v>
      </c>
      <c r="H18" s="14">
        <v>1.8773918257131403</v>
      </c>
      <c r="I18" s="39">
        <f t="shared" si="1"/>
        <v>377.2518715999986</v>
      </c>
      <c r="J18" s="45">
        <f t="shared" si="2"/>
        <v>5.549050286455009</v>
      </c>
      <c r="K18" s="17"/>
      <c r="L18" s="54">
        <v>6948.471231519999</v>
      </c>
      <c r="M18" s="14">
        <v>2.1952954821542785</v>
      </c>
      <c r="N18" s="39">
        <f t="shared" si="3"/>
        <v>227.27501525000025</v>
      </c>
      <c r="O18" s="46">
        <f t="shared" si="4"/>
        <v>3.270863585345566</v>
      </c>
      <c r="Q18" s="85"/>
    </row>
    <row r="19" spans="1:17" ht="21">
      <c r="A19" s="11">
        <v>12</v>
      </c>
      <c r="B19" s="12" t="s">
        <v>19</v>
      </c>
      <c r="C19" s="41">
        <v>1</v>
      </c>
      <c r="D19" s="42">
        <v>122.6315057</v>
      </c>
      <c r="E19" s="23">
        <f t="shared" si="0"/>
        <v>0.03212367247313942</v>
      </c>
      <c r="F19" s="41">
        <v>1</v>
      </c>
      <c r="G19" s="43">
        <v>115.61728212</v>
      </c>
      <c r="H19" s="14">
        <v>0.031927501647426214</v>
      </c>
      <c r="I19" s="39">
        <f t="shared" si="1"/>
        <v>7.014223580000007</v>
      </c>
      <c r="J19" s="46">
        <f t="shared" si="2"/>
        <v>6.066760480254063</v>
      </c>
      <c r="K19" s="17"/>
      <c r="L19" s="54">
        <v>103.88272973000001</v>
      </c>
      <c r="M19" s="14">
        <v>0.03282064207384444</v>
      </c>
      <c r="N19" s="39">
        <f t="shared" si="3"/>
        <v>18.748775969999997</v>
      </c>
      <c r="O19" s="46">
        <f t="shared" si="4"/>
        <v>18.04802012685809</v>
      </c>
      <c r="Q19" s="85"/>
    </row>
    <row r="20" spans="1:17" ht="21">
      <c r="A20" s="11">
        <v>13</v>
      </c>
      <c r="B20" s="12" t="s">
        <v>39</v>
      </c>
      <c r="C20" s="41"/>
      <c r="D20" s="42">
        <v>0</v>
      </c>
      <c r="E20" s="23">
        <f t="shared" si="0"/>
        <v>0</v>
      </c>
      <c r="F20" s="41">
        <v>0</v>
      </c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12" t="s">
        <v>21</v>
      </c>
      <c r="C21" s="41">
        <v>88</v>
      </c>
      <c r="D21" s="42">
        <v>5894.44719987</v>
      </c>
      <c r="E21" s="23">
        <f t="shared" si="0"/>
        <v>1.5440672458353228</v>
      </c>
      <c r="F21" s="41">
        <v>86</v>
      </c>
      <c r="G21" s="43">
        <v>5706.30376698</v>
      </c>
      <c r="H21" s="14">
        <v>1.5757853807000421</v>
      </c>
      <c r="I21" s="39">
        <f t="shared" si="1"/>
        <v>188.14343289000044</v>
      </c>
      <c r="J21" s="44">
        <f t="shared" si="2"/>
        <v>3.297115621126026</v>
      </c>
      <c r="K21" s="17"/>
      <c r="L21" s="54">
        <v>5595.831468140001</v>
      </c>
      <c r="M21" s="14">
        <v>1.7679433549611483</v>
      </c>
      <c r="N21" s="39">
        <f t="shared" si="3"/>
        <v>298.6157317299994</v>
      </c>
      <c r="O21" s="86">
        <f t="shared" si="4"/>
        <v>5.336396091093436</v>
      </c>
      <c r="Q21" s="85"/>
    </row>
    <row r="22" spans="1:17" ht="21">
      <c r="A22" s="11">
        <v>15</v>
      </c>
      <c r="B22" s="12" t="s">
        <v>22</v>
      </c>
      <c r="C22" s="41">
        <v>2</v>
      </c>
      <c r="D22" s="42">
        <v>2616.00437004</v>
      </c>
      <c r="E22" s="23">
        <f t="shared" si="0"/>
        <v>0.6852698015226799</v>
      </c>
      <c r="F22" s="41">
        <v>2</v>
      </c>
      <c r="G22" s="43">
        <v>2673.81804754</v>
      </c>
      <c r="H22" s="14">
        <v>0.7383699785396001</v>
      </c>
      <c r="I22" s="39">
        <f t="shared" si="1"/>
        <v>-57.81367749999981</v>
      </c>
      <c r="J22" s="46">
        <f t="shared" si="2"/>
        <v>-2.162214349371689</v>
      </c>
      <c r="K22" s="17"/>
      <c r="L22" s="54">
        <v>2694.85252047</v>
      </c>
      <c r="M22" s="14">
        <v>0.8514099527998937</v>
      </c>
      <c r="N22" s="39">
        <f t="shared" si="3"/>
        <v>-78.8481504299998</v>
      </c>
      <c r="O22" s="86">
        <f t="shared" si="4"/>
        <v>-2.9258799815972183</v>
      </c>
      <c r="Q22" s="85"/>
    </row>
    <row r="23" spans="1:17" ht="21">
      <c r="A23" s="11">
        <v>16</v>
      </c>
      <c r="B23" s="12" t="s">
        <v>33</v>
      </c>
      <c r="C23" s="41">
        <v>1</v>
      </c>
      <c r="D23" s="42">
        <v>8.22611494</v>
      </c>
      <c r="E23" s="23">
        <f t="shared" si="0"/>
        <v>0.002154854256665618</v>
      </c>
      <c r="F23" s="41">
        <v>1</v>
      </c>
      <c r="G23" s="43">
        <v>7.80151317</v>
      </c>
      <c r="H23" s="14">
        <v>0.0021543736370577145</v>
      </c>
      <c r="I23" s="39">
        <f t="shared" si="1"/>
        <v>0.42460177000000066</v>
      </c>
      <c r="J23" s="44">
        <f t="shared" si="2"/>
        <v>5.44255660084979</v>
      </c>
      <c r="K23" s="17"/>
      <c r="L23" s="54">
        <v>6.77975938</v>
      </c>
      <c r="M23" s="14">
        <v>0.002141992769501798</v>
      </c>
      <c r="N23" s="39">
        <f t="shared" si="3"/>
        <v>1.4463555600000007</v>
      </c>
      <c r="O23" s="86">
        <f t="shared" si="4"/>
        <v>21.333434992791744</v>
      </c>
      <c r="Q23" s="85"/>
    </row>
    <row r="24" spans="1:17" ht="21">
      <c r="A24" s="11">
        <v>17</v>
      </c>
      <c r="B24" s="12" t="s">
        <v>32</v>
      </c>
      <c r="C24" s="41">
        <v>34</v>
      </c>
      <c r="D24" s="42">
        <v>6818.3306604</v>
      </c>
      <c r="E24" s="23">
        <f t="shared" si="0"/>
        <v>1.7860811518051354</v>
      </c>
      <c r="F24" s="41">
        <v>32</v>
      </c>
      <c r="G24" s="43">
        <v>6702.40027887</v>
      </c>
      <c r="H24" s="14">
        <v>1.8508556162324346</v>
      </c>
      <c r="I24" s="39">
        <f t="shared" si="1"/>
        <v>115.93038152999998</v>
      </c>
      <c r="J24" s="45">
        <f t="shared" si="2"/>
        <v>1.7296845414542357</v>
      </c>
      <c r="K24" s="17"/>
      <c r="L24" s="54">
        <v>5675.94053362</v>
      </c>
      <c r="M24" s="14">
        <v>1.7932529610123449</v>
      </c>
      <c r="N24" s="39">
        <f t="shared" si="3"/>
        <v>1142.3901267800002</v>
      </c>
      <c r="O24" s="86">
        <f t="shared" si="4"/>
        <v>20.12688681309011</v>
      </c>
      <c r="Q24" s="85"/>
    </row>
    <row r="25" spans="1:17" ht="21">
      <c r="A25" s="11">
        <v>18</v>
      </c>
      <c r="B25" s="12" t="s">
        <v>23</v>
      </c>
      <c r="C25" s="41">
        <v>21</v>
      </c>
      <c r="D25" s="42">
        <v>194.65046990000002</v>
      </c>
      <c r="E25" s="23">
        <f t="shared" si="0"/>
        <v>0.05098924543181472</v>
      </c>
      <c r="F25" s="41">
        <v>22</v>
      </c>
      <c r="G25" s="43">
        <v>215.13685186</v>
      </c>
      <c r="H25" s="14">
        <v>0.05940964937277354</v>
      </c>
      <c r="I25" s="39">
        <f t="shared" si="1"/>
        <v>-20.48638195999999</v>
      </c>
      <c r="J25" s="46">
        <f t="shared" si="2"/>
        <v>-9.522488491804962</v>
      </c>
      <c r="K25" s="17"/>
      <c r="L25" s="54">
        <v>217.52650541999998</v>
      </c>
      <c r="M25" s="14">
        <v>0.06872518266048458</v>
      </c>
      <c r="N25" s="39">
        <f t="shared" si="3"/>
        <v>-22.87603551999996</v>
      </c>
      <c r="O25" s="86">
        <f t="shared" si="4"/>
        <v>-10.516435905514562</v>
      </c>
      <c r="Q25" s="85"/>
    </row>
    <row r="26" spans="1:17" ht="21">
      <c r="A26" s="11">
        <v>19</v>
      </c>
      <c r="B26" s="12" t="s">
        <v>26</v>
      </c>
      <c r="C26" s="41">
        <v>128</v>
      </c>
      <c r="D26" s="42">
        <v>418.89124485</v>
      </c>
      <c r="E26" s="23">
        <f t="shared" si="0"/>
        <v>0.10972975561717377</v>
      </c>
      <c r="F26" s="41">
        <v>121</v>
      </c>
      <c r="G26" s="43">
        <v>399.89460233</v>
      </c>
      <c r="H26" s="14">
        <v>0.11043016528823352</v>
      </c>
      <c r="I26" s="39">
        <f t="shared" si="1"/>
        <v>18.996642520000023</v>
      </c>
      <c r="J26" s="44">
        <f t="shared" si="2"/>
        <v>4.750412335979385</v>
      </c>
      <c r="K26" s="17"/>
      <c r="L26" s="54">
        <v>366.39172027</v>
      </c>
      <c r="M26" s="14">
        <v>0.11575756183011697</v>
      </c>
      <c r="N26" s="39">
        <f t="shared" si="3"/>
        <v>52.49952458000001</v>
      </c>
      <c r="O26" s="86">
        <f t="shared" si="4"/>
        <v>14.328796660937716</v>
      </c>
      <c r="Q26" s="85"/>
    </row>
    <row r="27" spans="1:17" ht="21">
      <c r="A27" s="11">
        <v>20</v>
      </c>
      <c r="B27" s="12" t="s">
        <v>24</v>
      </c>
      <c r="C27" s="41">
        <v>6</v>
      </c>
      <c r="D27" s="42">
        <v>271.09548658999995</v>
      </c>
      <c r="E27" s="23">
        <f t="shared" si="0"/>
        <v>0.07101423545648856</v>
      </c>
      <c r="F27" s="41">
        <v>6</v>
      </c>
      <c r="G27" s="43">
        <v>266.18221771000003</v>
      </c>
      <c r="H27" s="14">
        <v>0.07350573407901857</v>
      </c>
      <c r="I27" s="39">
        <f t="shared" si="1"/>
        <v>4.913268879999919</v>
      </c>
      <c r="J27" s="45">
        <f t="shared" si="2"/>
        <v>1.8458291174629942</v>
      </c>
      <c r="K27" s="17"/>
      <c r="L27" s="54">
        <v>229.93792478999998</v>
      </c>
      <c r="M27" s="14">
        <v>0.07264643842484396</v>
      </c>
      <c r="N27" s="39">
        <f t="shared" si="3"/>
        <v>41.15756179999997</v>
      </c>
      <c r="O27" s="86">
        <f t="shared" si="4"/>
        <v>17.89942300192052</v>
      </c>
      <c r="Q27" s="85"/>
    </row>
    <row r="28" spans="1:17" ht="21">
      <c r="A28" s="11">
        <v>21</v>
      </c>
      <c r="B28" s="12" t="s">
        <v>25</v>
      </c>
      <c r="C28" s="41">
        <v>38</v>
      </c>
      <c r="D28" s="42">
        <v>503.22697469999997</v>
      </c>
      <c r="E28" s="23">
        <f t="shared" si="0"/>
        <v>0.13182174044619613</v>
      </c>
      <c r="F28" s="41">
        <v>35</v>
      </c>
      <c r="G28" s="43">
        <v>443.55184734</v>
      </c>
      <c r="H28" s="14">
        <v>0.12248603389559415</v>
      </c>
      <c r="I28" s="39">
        <f t="shared" si="1"/>
        <v>59.675127359999976</v>
      </c>
      <c r="J28" s="45">
        <f t="shared" si="2"/>
        <v>13.453923756123293</v>
      </c>
      <c r="K28" s="17"/>
      <c r="L28" s="54">
        <v>383.11033707</v>
      </c>
      <c r="M28" s="14">
        <v>0.12103963074945247</v>
      </c>
      <c r="N28" s="39">
        <f t="shared" si="3"/>
        <v>120.11663762999996</v>
      </c>
      <c r="O28" s="86">
        <f t="shared" si="4"/>
        <v>31.353014003392143</v>
      </c>
      <c r="Q28" s="85"/>
    </row>
    <row r="29" spans="1:17" ht="21">
      <c r="A29" s="11">
        <v>22</v>
      </c>
      <c r="B29" s="12" t="s">
        <v>34</v>
      </c>
      <c r="C29" s="41">
        <v>5</v>
      </c>
      <c r="D29" s="42">
        <v>170.5822983764</v>
      </c>
      <c r="E29" s="23">
        <f t="shared" si="0"/>
        <v>0.04468451929607855</v>
      </c>
      <c r="F29" s="41">
        <v>6</v>
      </c>
      <c r="G29" s="43">
        <v>136.54897703749998</v>
      </c>
      <c r="H29" s="14">
        <v>0.03770775103322542</v>
      </c>
      <c r="I29" s="39">
        <f t="shared" si="1"/>
        <v>34.03332133890001</v>
      </c>
      <c r="J29" s="46">
        <f t="shared" si="2"/>
        <v>24.923893299876976</v>
      </c>
      <c r="K29" s="17"/>
      <c r="L29" s="54">
        <v>119.34738015050002</v>
      </c>
      <c r="M29" s="14">
        <v>0.03770653367072055</v>
      </c>
      <c r="N29" s="39">
        <f t="shared" si="3"/>
        <v>51.234918225899975</v>
      </c>
      <c r="O29" s="86">
        <f t="shared" si="4"/>
        <v>42.929235783216576</v>
      </c>
      <c r="Q29" s="85"/>
    </row>
    <row r="30" spans="1:17" ht="21.75" thickBot="1">
      <c r="A30" s="11">
        <v>23</v>
      </c>
      <c r="B30" s="12" t="s">
        <v>40</v>
      </c>
      <c r="C30" s="64">
        <v>1</v>
      </c>
      <c r="D30" s="65">
        <v>128.09679924</v>
      </c>
      <c r="E30" s="23">
        <f t="shared" si="0"/>
        <v>0.03355532169449058</v>
      </c>
      <c r="F30" s="67">
        <v>1</v>
      </c>
      <c r="G30" s="68">
        <v>127.7984323</v>
      </c>
      <c r="H30" s="66">
        <v>0.03529130405921306</v>
      </c>
      <c r="I30" s="39">
        <f t="shared" si="1"/>
        <v>0.298366939999994</v>
      </c>
      <c r="J30" s="45">
        <f t="shared" si="2"/>
        <v>0.23346682320765366</v>
      </c>
      <c r="K30" s="17"/>
      <c r="L30" s="69">
        <v>103.03308613</v>
      </c>
      <c r="M30" s="70">
        <v>0.03255220622740095</v>
      </c>
      <c r="N30" s="39">
        <f t="shared" si="3"/>
        <v>25.063713109999995</v>
      </c>
      <c r="O30" s="84">
        <f t="shared" si="4"/>
        <v>24.32588797580647</v>
      </c>
      <c r="Q30" s="85"/>
    </row>
    <row r="31" spans="1:17" ht="22.5" customHeight="1" thickBot="1">
      <c r="A31" s="139" t="s">
        <v>27</v>
      </c>
      <c r="B31" s="140"/>
      <c r="C31" s="47">
        <f>SUM(C8:C30)</f>
        <v>1699</v>
      </c>
      <c r="D31" s="80">
        <f>SUM(D8:D30)</f>
        <v>381748.0887421565</v>
      </c>
      <c r="E31" s="78">
        <f>SUM(E8:E30)</f>
        <v>99.99999999999996</v>
      </c>
      <c r="F31" s="77">
        <v>1667</v>
      </c>
      <c r="G31" s="48">
        <v>362124.42613504746</v>
      </c>
      <c r="H31" s="48">
        <v>100.00000000000001</v>
      </c>
      <c r="I31" s="82">
        <f>SUM(I8:I30)</f>
        <v>19623.662607108916</v>
      </c>
      <c r="J31" s="83">
        <f t="shared" si="2"/>
        <v>5.419038648276873</v>
      </c>
      <c r="K31" s="17"/>
      <c r="L31" s="55">
        <v>316516.4456450005</v>
      </c>
      <c r="M31" s="56">
        <v>100.00000000000001</v>
      </c>
      <c r="N31" s="82">
        <f t="shared" si="3"/>
        <v>65231.64309715602</v>
      </c>
      <c r="O31" s="87">
        <f t="shared" si="4"/>
        <v>20.609242898651377</v>
      </c>
      <c r="Q31" s="85"/>
    </row>
    <row r="32" spans="1:15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17"/>
      <c r="L32" s="71"/>
      <c r="M32" s="71"/>
      <c r="N32" s="73"/>
      <c r="O32" s="73"/>
    </row>
    <row r="33" spans="2:14" ht="21">
      <c r="B33" s="81" t="s">
        <v>54</v>
      </c>
      <c r="N33" s="2" t="s">
        <v>28</v>
      </c>
    </row>
    <row r="34" spans="2:14" ht="21">
      <c r="B34" s="2"/>
      <c r="N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N5:O5"/>
    <mergeCell ref="A31:B31"/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85" zoomScaleNormal="85" zoomScalePageLayoutView="0" workbookViewId="0" topLeftCell="A10">
      <selection activeCell="D31" sqref="D31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.2851562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44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45"/>
      <c r="C5" s="141" t="s">
        <v>55</v>
      </c>
      <c r="D5" s="150"/>
      <c r="E5" s="142"/>
      <c r="F5" s="141" t="s">
        <v>53</v>
      </c>
      <c r="G5" s="150"/>
      <c r="H5" s="142"/>
      <c r="I5" s="139" t="s">
        <v>1</v>
      </c>
      <c r="J5" s="140"/>
      <c r="L5" s="141" t="s">
        <v>42</v>
      </c>
      <c r="M5" s="142"/>
      <c r="N5" s="139" t="s">
        <v>1</v>
      </c>
      <c r="O5" s="140"/>
    </row>
    <row r="6" spans="1:15" ht="21.75" customHeight="1">
      <c r="A6" s="145"/>
      <c r="B6" s="145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46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2" t="s">
        <v>10</v>
      </c>
      <c r="C8" s="35">
        <v>475</v>
      </c>
      <c r="D8" s="36">
        <v>97308.14004629</v>
      </c>
      <c r="E8" s="22">
        <f aca="true" t="shared" si="0" ref="E8:E30">(D8*$A$58)/$D$31</f>
        <v>25.104425853319277</v>
      </c>
      <c r="F8" s="37">
        <v>479</v>
      </c>
      <c r="G8" s="38">
        <v>96916.29017268002</v>
      </c>
      <c r="H8" s="13">
        <v>25.387550943273332</v>
      </c>
      <c r="I8" s="39">
        <f aca="true" t="shared" si="1" ref="I8:I30">(D8-G8)</f>
        <v>391.8498736099864</v>
      </c>
      <c r="J8" s="40">
        <f aca="true" t="shared" si="2" ref="J8:J31">IF(G8&lt;&gt;0,(D8-G8)/G8*100,0)</f>
        <v>0.40431786329399344</v>
      </c>
      <c r="K8" s="17"/>
      <c r="L8" s="53">
        <v>76960.63121580001</v>
      </c>
      <c r="M8" s="13">
        <v>24.31489177725626</v>
      </c>
      <c r="N8" s="39">
        <f aca="true" t="shared" si="3" ref="N8:N31">D8-L8</f>
        <v>20347.50883049</v>
      </c>
      <c r="O8" s="40">
        <f>IF(AND(L8=0,N8=0),"0.00",IF(L8=0,"new",(N8*100)/L8))</f>
        <v>26.438853877685787</v>
      </c>
      <c r="Q8" s="85"/>
    </row>
    <row r="9" spans="1:17" ht="21">
      <c r="A9" s="11">
        <v>2</v>
      </c>
      <c r="B9" s="12" t="s">
        <v>11</v>
      </c>
      <c r="C9" s="41">
        <v>334</v>
      </c>
      <c r="D9" s="42">
        <v>40062.44485292</v>
      </c>
      <c r="E9" s="23">
        <f t="shared" si="0"/>
        <v>10.335668483997171</v>
      </c>
      <c r="F9" s="41">
        <v>333</v>
      </c>
      <c r="G9" s="43">
        <v>39883.01094246</v>
      </c>
      <c r="H9" s="14">
        <v>10.447489996457337</v>
      </c>
      <c r="I9" s="39">
        <f t="shared" si="1"/>
        <v>179.43391046000033</v>
      </c>
      <c r="J9" s="44">
        <f t="shared" si="2"/>
        <v>0.44990061236568407</v>
      </c>
      <c r="K9" s="17"/>
      <c r="L9" s="54">
        <v>36814.50135476</v>
      </c>
      <c r="M9" s="14">
        <v>11.631149616803963</v>
      </c>
      <c r="N9" s="39">
        <f t="shared" si="3"/>
        <v>3247.943498159999</v>
      </c>
      <c r="O9" s="46">
        <f>IF(AND(L9=0,N9=0),"0.00",IF(L9=0,"new",(N9*100)/L9))</f>
        <v>8.822456854328816</v>
      </c>
      <c r="Q9" s="85"/>
    </row>
    <row r="10" spans="1:17" ht="21">
      <c r="A10" s="11">
        <v>3</v>
      </c>
      <c r="B10" s="12" t="s">
        <v>12</v>
      </c>
      <c r="C10" s="41">
        <v>87</v>
      </c>
      <c r="D10" s="42">
        <v>25110.74146492002</v>
      </c>
      <c r="E10" s="23">
        <f t="shared" si="0"/>
        <v>6.478294076200348</v>
      </c>
      <c r="F10" s="41">
        <v>83</v>
      </c>
      <c r="G10" s="43">
        <v>24819.620011290008</v>
      </c>
      <c r="H10" s="14">
        <v>6.501583648183579</v>
      </c>
      <c r="I10" s="39">
        <f t="shared" si="1"/>
        <v>291.12145363001036</v>
      </c>
      <c r="J10" s="45">
        <f t="shared" si="2"/>
        <v>1.1729488747111532</v>
      </c>
      <c r="K10" s="17"/>
      <c r="L10" s="54">
        <v>24535.491235370006</v>
      </c>
      <c r="M10" s="14">
        <v>7.7517271449738825</v>
      </c>
      <c r="N10" s="39">
        <f t="shared" si="3"/>
        <v>575.2502295500126</v>
      </c>
      <c r="O10" s="46">
        <f>IF(AND(L10=0,N10=0),"0.00",IF(L10=0,"new",(N10*100)/L10))</f>
        <v>2.344563734353687</v>
      </c>
      <c r="Q10" s="85"/>
    </row>
    <row r="11" spans="1:17" ht="21">
      <c r="A11" s="11">
        <v>4</v>
      </c>
      <c r="B11" s="12" t="s">
        <v>13</v>
      </c>
      <c r="C11" s="41">
        <v>29</v>
      </c>
      <c r="D11" s="42">
        <v>28375.50792002</v>
      </c>
      <c r="E11" s="23">
        <f t="shared" si="0"/>
        <v>7.320567778703271</v>
      </c>
      <c r="F11" s="41">
        <v>28</v>
      </c>
      <c r="G11" s="43">
        <v>27663.265499669993</v>
      </c>
      <c r="H11" s="14">
        <v>7.24648622928967</v>
      </c>
      <c r="I11" s="39">
        <f t="shared" si="1"/>
        <v>712.2424203500086</v>
      </c>
      <c r="J11" s="46">
        <f t="shared" si="2"/>
        <v>2.5746867099204365</v>
      </c>
      <c r="K11" s="17"/>
      <c r="L11" s="54">
        <v>27334.71205846</v>
      </c>
      <c r="M11" s="14">
        <v>8.636111151430708</v>
      </c>
      <c r="N11" s="39">
        <f t="shared" si="3"/>
        <v>1040.79586156</v>
      </c>
      <c r="O11" s="46">
        <f aca="true" t="shared" si="4" ref="O11:O31">IF(AND(L11=0,N11=0),"0.00",IF(L11=0,"new",(N11*100)/L11))</f>
        <v>3.807597677758882</v>
      </c>
      <c r="Q11" s="85"/>
    </row>
    <row r="12" spans="1:17" ht="21">
      <c r="A12" s="11">
        <v>5</v>
      </c>
      <c r="B12" s="12" t="s">
        <v>14</v>
      </c>
      <c r="C12" s="41">
        <v>11</v>
      </c>
      <c r="D12" s="42">
        <v>32604.22140843</v>
      </c>
      <c r="E12" s="23">
        <f t="shared" si="0"/>
        <v>8.41152917385705</v>
      </c>
      <c r="F12" s="41">
        <v>11</v>
      </c>
      <c r="G12" s="43">
        <v>31760.97301729</v>
      </c>
      <c r="H12" s="14">
        <v>8.319894612636329</v>
      </c>
      <c r="I12" s="39">
        <f t="shared" si="1"/>
        <v>843.2483911399977</v>
      </c>
      <c r="J12" s="46">
        <f t="shared" si="2"/>
        <v>2.6549828642874105</v>
      </c>
      <c r="K12" s="17"/>
      <c r="L12" s="54">
        <v>31601.77263445</v>
      </c>
      <c r="M12" s="14">
        <v>9.984243494852718</v>
      </c>
      <c r="N12" s="39">
        <f t="shared" si="3"/>
        <v>1002.4487739799988</v>
      </c>
      <c r="O12" s="46">
        <f t="shared" si="4"/>
        <v>3.172128302977538</v>
      </c>
      <c r="Q12" s="85"/>
    </row>
    <row r="13" spans="1:17" ht="21">
      <c r="A13" s="11">
        <v>6</v>
      </c>
      <c r="B13" s="12" t="s">
        <v>15</v>
      </c>
      <c r="C13" s="41">
        <v>25</v>
      </c>
      <c r="D13" s="42">
        <v>43582.69317299</v>
      </c>
      <c r="E13" s="23">
        <f t="shared" si="0"/>
        <v>11.243853687151082</v>
      </c>
      <c r="F13" s="41">
        <v>26</v>
      </c>
      <c r="G13" s="43">
        <v>43272.41060124</v>
      </c>
      <c r="H13" s="14">
        <v>11.335354733655533</v>
      </c>
      <c r="I13" s="39">
        <f t="shared" si="1"/>
        <v>310.2825717500018</v>
      </c>
      <c r="J13" s="44">
        <f t="shared" si="2"/>
        <v>0.7170448039266628</v>
      </c>
      <c r="K13" s="17"/>
      <c r="L13" s="54">
        <v>25678.57249136</v>
      </c>
      <c r="M13" s="14">
        <v>8.112871493622373</v>
      </c>
      <c r="N13" s="39">
        <f t="shared" si="3"/>
        <v>17904.120681630004</v>
      </c>
      <c r="O13" s="46">
        <f t="shared" si="4"/>
        <v>69.7239719523122</v>
      </c>
      <c r="Q13" s="85"/>
    </row>
    <row r="14" spans="1:17" ht="21">
      <c r="A14" s="11">
        <v>7</v>
      </c>
      <c r="B14" s="15" t="s">
        <v>38</v>
      </c>
      <c r="C14" s="41">
        <v>45</v>
      </c>
      <c r="D14" s="42">
        <v>23786.79735972</v>
      </c>
      <c r="E14" s="23">
        <f t="shared" si="0"/>
        <v>6.1367311133575475</v>
      </c>
      <c r="F14" s="41">
        <v>44</v>
      </c>
      <c r="G14" s="43">
        <v>22899.36832795</v>
      </c>
      <c r="H14" s="14">
        <v>5.998567206387882</v>
      </c>
      <c r="I14" s="39">
        <f t="shared" si="1"/>
        <v>887.4290317699997</v>
      </c>
      <c r="J14" s="46">
        <f t="shared" si="2"/>
        <v>3.8753428437885833</v>
      </c>
      <c r="K14" s="17"/>
      <c r="L14" s="54">
        <v>20766.655729349997</v>
      </c>
      <c r="M14" s="14">
        <v>6.561003706152295</v>
      </c>
      <c r="N14" s="39">
        <f t="shared" si="3"/>
        <v>3020.1416303700025</v>
      </c>
      <c r="O14" s="46">
        <f t="shared" si="4"/>
        <v>14.543225783348284</v>
      </c>
      <c r="Q14" s="85"/>
    </row>
    <row r="15" spans="1:17" ht="21">
      <c r="A15" s="11">
        <v>8</v>
      </c>
      <c r="B15" s="15" t="s">
        <v>17</v>
      </c>
      <c r="C15" s="41">
        <v>91</v>
      </c>
      <c r="D15" s="42">
        <v>55010.0946412</v>
      </c>
      <c r="E15" s="23">
        <f t="shared" si="0"/>
        <v>14.191997107817842</v>
      </c>
      <c r="F15" s="41">
        <v>90</v>
      </c>
      <c r="G15" s="43">
        <v>53592.10085863999</v>
      </c>
      <c r="H15" s="14">
        <v>14.038632600170455</v>
      </c>
      <c r="I15" s="39">
        <f t="shared" si="1"/>
        <v>1417.9937825600064</v>
      </c>
      <c r="J15" s="44">
        <f t="shared" si="2"/>
        <v>2.6459007201457765</v>
      </c>
      <c r="K15" s="17"/>
      <c r="L15" s="54">
        <v>34210.637577509995</v>
      </c>
      <c r="M15" s="14">
        <v>10.808486588365165</v>
      </c>
      <c r="N15" s="39">
        <f t="shared" si="3"/>
        <v>20799.457063690003</v>
      </c>
      <c r="O15" s="46">
        <f t="shared" si="4"/>
        <v>60.798215223452964</v>
      </c>
      <c r="Q15" s="85"/>
    </row>
    <row r="16" spans="1:17" ht="21">
      <c r="A16" s="11">
        <v>9</v>
      </c>
      <c r="B16" s="12" t="s">
        <v>16</v>
      </c>
      <c r="C16" s="41">
        <v>25</v>
      </c>
      <c r="D16" s="63">
        <v>9502.43132894</v>
      </c>
      <c r="E16" s="23">
        <f t="shared" si="0"/>
        <v>2.4515223763412948</v>
      </c>
      <c r="F16" s="41">
        <v>24</v>
      </c>
      <c r="G16" s="43">
        <v>9295.60334048</v>
      </c>
      <c r="H16" s="14">
        <v>2.435014825004335</v>
      </c>
      <c r="I16" s="39">
        <f t="shared" si="1"/>
        <v>206.8279884599997</v>
      </c>
      <c r="J16" s="45">
        <f t="shared" si="2"/>
        <v>2.225008758273023</v>
      </c>
      <c r="K16" s="17"/>
      <c r="L16" s="54">
        <v>9088.44179665</v>
      </c>
      <c r="M16" s="14">
        <v>2.8713963908350735</v>
      </c>
      <c r="N16" s="39">
        <f t="shared" si="3"/>
        <v>413.98953228999926</v>
      </c>
      <c r="O16" s="46">
        <f t="shared" si="4"/>
        <v>4.555121125852352</v>
      </c>
      <c r="Q16" s="85"/>
    </row>
    <row r="17" spans="1:17" ht="21">
      <c r="A17" s="11">
        <v>10</v>
      </c>
      <c r="B17" s="12" t="s">
        <v>18</v>
      </c>
      <c r="C17" s="41">
        <v>162</v>
      </c>
      <c r="D17" s="42">
        <v>7355.47588271</v>
      </c>
      <c r="E17" s="23">
        <f t="shared" si="0"/>
        <v>1.8976315735305391</v>
      </c>
      <c r="F17" s="41">
        <v>182</v>
      </c>
      <c r="G17" s="43">
        <v>7322.72750482</v>
      </c>
      <c r="H17" s="14">
        <v>1.918213308011372</v>
      </c>
      <c r="I17" s="39">
        <f t="shared" si="1"/>
        <v>32.748377890000484</v>
      </c>
      <c r="J17" s="45">
        <f t="shared" si="2"/>
        <v>0.44721557463997796</v>
      </c>
      <c r="K17" s="17"/>
      <c r="L17" s="54">
        <v>7079.924354600001</v>
      </c>
      <c r="M17" s="14">
        <v>2.236826696373535</v>
      </c>
      <c r="N17" s="39">
        <f t="shared" si="3"/>
        <v>275.5515281099997</v>
      </c>
      <c r="O17" s="46">
        <f t="shared" si="4"/>
        <v>3.8920123197498167</v>
      </c>
      <c r="Q17" s="85"/>
    </row>
    <row r="18" spans="1:17" ht="21">
      <c r="A18" s="11">
        <v>11</v>
      </c>
      <c r="B18" s="12" t="s">
        <v>20</v>
      </c>
      <c r="C18" s="41">
        <v>74</v>
      </c>
      <c r="D18" s="42">
        <v>7254.891537499999</v>
      </c>
      <c r="E18" s="23">
        <f t="shared" si="0"/>
        <v>1.871681922914178</v>
      </c>
      <c r="F18" s="41">
        <v>74</v>
      </c>
      <c r="G18" s="43">
        <v>7175.746246769999</v>
      </c>
      <c r="H18" s="14">
        <v>1.8797110689161463</v>
      </c>
      <c r="I18" s="39">
        <f t="shared" si="1"/>
        <v>79.14529072999994</v>
      </c>
      <c r="J18" s="45">
        <f t="shared" si="2"/>
        <v>1.1029555395109663</v>
      </c>
      <c r="K18" s="17"/>
      <c r="L18" s="54">
        <v>6948.471231519999</v>
      </c>
      <c r="M18" s="14">
        <v>2.1952954821542785</v>
      </c>
      <c r="N18" s="39">
        <f t="shared" si="3"/>
        <v>306.4203059800002</v>
      </c>
      <c r="O18" s="46">
        <f t="shared" si="4"/>
        <v>4.409895295960949</v>
      </c>
      <c r="Q18" s="85"/>
    </row>
    <row r="19" spans="1:17" ht="21">
      <c r="A19" s="11">
        <v>12</v>
      </c>
      <c r="B19" s="12" t="s">
        <v>19</v>
      </c>
      <c r="C19" s="41">
        <v>1</v>
      </c>
      <c r="D19" s="42">
        <v>127.79930365000001</v>
      </c>
      <c r="E19" s="23">
        <f t="shared" si="0"/>
        <v>0.03297080944164632</v>
      </c>
      <c r="F19" s="41">
        <v>1</v>
      </c>
      <c r="G19" s="43">
        <v>122.6315057</v>
      </c>
      <c r="H19" s="14">
        <v>0.032123738874671494</v>
      </c>
      <c r="I19" s="39">
        <f t="shared" si="1"/>
        <v>5.167797950000008</v>
      </c>
      <c r="J19" s="46">
        <f t="shared" si="2"/>
        <v>4.214086682293755</v>
      </c>
      <c r="K19" s="17"/>
      <c r="L19" s="54">
        <v>103.88272973000001</v>
      </c>
      <c r="M19" s="14">
        <v>0.03282064207384444</v>
      </c>
      <c r="N19" s="39">
        <f t="shared" si="3"/>
        <v>23.916573920000005</v>
      </c>
      <c r="O19" s="46">
        <f t="shared" si="4"/>
        <v>23.02266602173547</v>
      </c>
      <c r="Q19" s="85"/>
    </row>
    <row r="20" spans="1:17" ht="21">
      <c r="A20" s="11">
        <v>13</v>
      </c>
      <c r="B20" s="12" t="s">
        <v>39</v>
      </c>
      <c r="C20" s="41">
        <v>0</v>
      </c>
      <c r="D20" s="42">
        <v>0</v>
      </c>
      <c r="E20" s="23">
        <f t="shared" si="0"/>
        <v>0</v>
      </c>
      <c r="F20" s="41">
        <v>0</v>
      </c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12" t="s">
        <v>21</v>
      </c>
      <c r="C21" s="41">
        <v>91</v>
      </c>
      <c r="D21" s="42">
        <v>6069.44896282</v>
      </c>
      <c r="E21" s="23">
        <f t="shared" si="0"/>
        <v>1.5658508258932606</v>
      </c>
      <c r="F21" s="41">
        <v>88</v>
      </c>
      <c r="G21" s="43">
        <v>5894.44719987</v>
      </c>
      <c r="H21" s="14">
        <v>1.544070437513697</v>
      </c>
      <c r="I21" s="39">
        <f t="shared" si="1"/>
        <v>175.00176294999983</v>
      </c>
      <c r="J21" s="44">
        <f t="shared" si="2"/>
        <v>2.968925787542205</v>
      </c>
      <c r="K21" s="17"/>
      <c r="L21" s="54">
        <v>5595.831468140001</v>
      </c>
      <c r="M21" s="14">
        <v>1.7679433549611483</v>
      </c>
      <c r="N21" s="39">
        <f t="shared" si="3"/>
        <v>473.61749467999925</v>
      </c>
      <c r="O21" s="86">
        <f t="shared" si="4"/>
        <v>8.463755518309506</v>
      </c>
      <c r="Q21" s="85"/>
    </row>
    <row r="22" spans="1:17" ht="21">
      <c r="A22" s="11">
        <v>15</v>
      </c>
      <c r="B22" s="12" t="s">
        <v>22</v>
      </c>
      <c r="C22" s="41">
        <v>2</v>
      </c>
      <c r="D22" s="42">
        <v>2592.18853366</v>
      </c>
      <c r="E22" s="23">
        <f t="shared" si="0"/>
        <v>0.668756024009247</v>
      </c>
      <c r="F22" s="41">
        <v>2</v>
      </c>
      <c r="G22" s="43">
        <v>2616.00437004</v>
      </c>
      <c r="H22" s="14">
        <v>0.6852712180159137</v>
      </c>
      <c r="I22" s="39">
        <f t="shared" si="1"/>
        <v>-23.81583638000029</v>
      </c>
      <c r="J22" s="46">
        <f t="shared" si="2"/>
        <v>-0.9103897781193743</v>
      </c>
      <c r="K22" s="17"/>
      <c r="L22" s="54">
        <v>2694.85252047</v>
      </c>
      <c r="M22" s="14">
        <v>0.8514099527998937</v>
      </c>
      <c r="N22" s="39">
        <f t="shared" si="3"/>
        <v>-102.6639868100001</v>
      </c>
      <c r="O22" s="86">
        <f t="shared" si="4"/>
        <v>-3.80963284744409</v>
      </c>
      <c r="Q22" s="85"/>
    </row>
    <row r="23" spans="1:17" ht="21">
      <c r="A23" s="11">
        <v>16</v>
      </c>
      <c r="B23" s="12" t="s">
        <v>33</v>
      </c>
      <c r="C23" s="41">
        <v>1</v>
      </c>
      <c r="D23" s="42">
        <v>8.47443844</v>
      </c>
      <c r="E23" s="23">
        <f t="shared" si="0"/>
        <v>0.0021863115600020133</v>
      </c>
      <c r="F23" s="41">
        <v>1</v>
      </c>
      <c r="G23" s="43">
        <v>8.22611494</v>
      </c>
      <c r="H23" s="14">
        <v>0.00215485871087689</v>
      </c>
      <c r="I23" s="39">
        <f t="shared" si="1"/>
        <v>0.2483234999999997</v>
      </c>
      <c r="J23" s="44">
        <f t="shared" si="2"/>
        <v>3.018721496249841</v>
      </c>
      <c r="K23" s="17"/>
      <c r="L23" s="54">
        <v>6.77975938</v>
      </c>
      <c r="M23" s="14">
        <v>0.002141992769501798</v>
      </c>
      <c r="N23" s="39">
        <f t="shared" si="3"/>
        <v>1.6946790600000003</v>
      </c>
      <c r="O23" s="86">
        <f t="shared" si="4"/>
        <v>24.996153477057476</v>
      </c>
      <c r="Q23" s="85"/>
    </row>
    <row r="24" spans="1:17" ht="21">
      <c r="A24" s="11">
        <v>17</v>
      </c>
      <c r="B24" s="12" t="s">
        <v>32</v>
      </c>
      <c r="C24" s="41">
        <v>35</v>
      </c>
      <c r="D24" s="42">
        <v>7016.54097329</v>
      </c>
      <c r="E24" s="23">
        <f t="shared" si="0"/>
        <v>1.8101901087302847</v>
      </c>
      <c r="F24" s="41">
        <v>34</v>
      </c>
      <c r="G24" s="43">
        <v>6818.3306604</v>
      </c>
      <c r="H24" s="14">
        <v>1.7860848437405756</v>
      </c>
      <c r="I24" s="39">
        <f t="shared" si="1"/>
        <v>198.21031288999984</v>
      </c>
      <c r="J24" s="45">
        <f t="shared" si="2"/>
        <v>2.907021128223954</v>
      </c>
      <c r="K24" s="17"/>
      <c r="L24" s="54">
        <v>5675.94053362</v>
      </c>
      <c r="M24" s="14">
        <v>1.7932529610123449</v>
      </c>
      <c r="N24" s="39">
        <f t="shared" si="3"/>
        <v>1340.60043967</v>
      </c>
      <c r="O24" s="86">
        <f t="shared" si="4"/>
        <v>23.619000793424316</v>
      </c>
      <c r="Q24" s="85"/>
    </row>
    <row r="25" spans="1:17" ht="21">
      <c r="A25" s="11">
        <v>18</v>
      </c>
      <c r="B25" s="12" t="s">
        <v>23</v>
      </c>
      <c r="C25" s="41">
        <v>21</v>
      </c>
      <c r="D25" s="42">
        <v>195.42671368</v>
      </c>
      <c r="E25" s="23">
        <f t="shared" si="0"/>
        <v>0.05041793462503311</v>
      </c>
      <c r="F25" s="41">
        <v>21</v>
      </c>
      <c r="G25" s="43">
        <v>194.65046990000002</v>
      </c>
      <c r="H25" s="14">
        <v>0.05098935082960254</v>
      </c>
      <c r="I25" s="39">
        <f t="shared" si="1"/>
        <v>0.7762437799999873</v>
      </c>
      <c r="J25" s="46">
        <f t="shared" si="2"/>
        <v>0.3987885466697182</v>
      </c>
      <c r="K25" s="17"/>
      <c r="L25" s="54">
        <v>217.52650541999998</v>
      </c>
      <c r="M25" s="14">
        <v>0.06872518266048458</v>
      </c>
      <c r="N25" s="39">
        <f t="shared" si="3"/>
        <v>-22.099791739999972</v>
      </c>
      <c r="O25" s="86">
        <f t="shared" si="4"/>
        <v>-10.1595857007539</v>
      </c>
      <c r="Q25" s="85"/>
    </row>
    <row r="26" spans="1:17" ht="21">
      <c r="A26" s="11">
        <v>19</v>
      </c>
      <c r="B26" s="12" t="s">
        <v>26</v>
      </c>
      <c r="C26" s="41">
        <v>132</v>
      </c>
      <c r="D26" s="42">
        <v>446.35637260000004</v>
      </c>
      <c r="E26" s="23">
        <f t="shared" si="0"/>
        <v>0.11515501637132029</v>
      </c>
      <c r="F26" s="41">
        <v>128</v>
      </c>
      <c r="G26" s="43">
        <v>418.89124485</v>
      </c>
      <c r="H26" s="14">
        <v>0.1097299824350724</v>
      </c>
      <c r="I26" s="39">
        <f t="shared" si="1"/>
        <v>27.465127750000022</v>
      </c>
      <c r="J26" s="44">
        <f t="shared" si="2"/>
        <v>6.556624920588865</v>
      </c>
      <c r="K26" s="17"/>
      <c r="L26" s="54">
        <v>366.39172027</v>
      </c>
      <c r="M26" s="14">
        <v>0.11575756183011697</v>
      </c>
      <c r="N26" s="39">
        <f t="shared" si="3"/>
        <v>79.96465233000004</v>
      </c>
      <c r="O26" s="86">
        <f t="shared" si="4"/>
        <v>21.82490703421813</v>
      </c>
      <c r="Q26" s="85"/>
    </row>
    <row r="27" spans="1:17" ht="21">
      <c r="A27" s="11">
        <v>20</v>
      </c>
      <c r="B27" s="12" t="s">
        <v>24</v>
      </c>
      <c r="C27" s="41">
        <v>6</v>
      </c>
      <c r="D27" s="42">
        <v>273.57681718000003</v>
      </c>
      <c r="E27" s="23">
        <f t="shared" si="0"/>
        <v>0.07057979855349465</v>
      </c>
      <c r="F27" s="41">
        <v>6</v>
      </c>
      <c r="G27" s="43">
        <v>271.09548658999995</v>
      </c>
      <c r="H27" s="14">
        <v>0.07101438224711586</v>
      </c>
      <c r="I27" s="39">
        <f t="shared" si="1"/>
        <v>2.481330590000084</v>
      </c>
      <c r="J27" s="45">
        <f t="shared" si="2"/>
        <v>0.9152976396662793</v>
      </c>
      <c r="K27" s="17"/>
      <c r="L27" s="54">
        <v>229.93792478999998</v>
      </c>
      <c r="M27" s="14">
        <v>0.07264643842484396</v>
      </c>
      <c r="N27" s="39">
        <f t="shared" si="3"/>
        <v>43.63889239000005</v>
      </c>
      <c r="O27" s="86">
        <f t="shared" si="4"/>
        <v>18.978553637837265</v>
      </c>
      <c r="Q27" s="85"/>
    </row>
    <row r="28" spans="1:17" ht="21">
      <c r="A28" s="11">
        <v>21</v>
      </c>
      <c r="B28" s="12" t="s">
        <v>25</v>
      </c>
      <c r="C28" s="41">
        <v>40</v>
      </c>
      <c r="D28" s="42">
        <v>620.15372442</v>
      </c>
      <c r="E28" s="23">
        <f t="shared" si="0"/>
        <v>0.1599928144239076</v>
      </c>
      <c r="F28" s="41">
        <v>38</v>
      </c>
      <c r="G28" s="43">
        <v>503.22697469999997</v>
      </c>
      <c r="H28" s="14">
        <v>0.13182201292953477</v>
      </c>
      <c r="I28" s="39">
        <f t="shared" si="1"/>
        <v>116.92674972000003</v>
      </c>
      <c r="J28" s="45">
        <f t="shared" si="2"/>
        <v>23.235389913210874</v>
      </c>
      <c r="K28" s="17"/>
      <c r="L28" s="54">
        <v>383.11033707</v>
      </c>
      <c r="M28" s="14">
        <v>0.12103963074945247</v>
      </c>
      <c r="N28" s="39">
        <f t="shared" si="3"/>
        <v>237.04338735</v>
      </c>
      <c r="O28" s="86">
        <f t="shared" si="4"/>
        <v>61.87339896983479</v>
      </c>
      <c r="Q28" s="85"/>
    </row>
    <row r="29" spans="1:17" ht="21">
      <c r="A29" s="11">
        <v>22</v>
      </c>
      <c r="B29" s="12" t="s">
        <v>34</v>
      </c>
      <c r="C29" s="41">
        <v>6</v>
      </c>
      <c r="D29" s="42">
        <v>185.10631888240002</v>
      </c>
      <c r="E29" s="23">
        <f t="shared" si="0"/>
        <v>0.047755386704066975</v>
      </c>
      <c r="F29" s="41">
        <v>5</v>
      </c>
      <c r="G29" s="43">
        <v>170.58229837640002</v>
      </c>
      <c r="H29" s="14">
        <v>0.04468461166162436</v>
      </c>
      <c r="I29" s="39">
        <f t="shared" si="1"/>
        <v>14.524020506</v>
      </c>
      <c r="J29" s="46">
        <f t="shared" si="2"/>
        <v>8.514377308923276</v>
      </c>
      <c r="K29" s="17"/>
      <c r="L29" s="54">
        <v>119.34738015050002</v>
      </c>
      <c r="M29" s="14">
        <v>0.03770653367072055</v>
      </c>
      <c r="N29" s="39">
        <f t="shared" si="3"/>
        <v>65.7589387319</v>
      </c>
      <c r="O29" s="86">
        <f t="shared" si="4"/>
        <v>55.09877020256024</v>
      </c>
      <c r="Q29" s="85"/>
    </row>
    <row r="30" spans="1:17" ht="21.75" thickBot="1">
      <c r="A30" s="11">
        <v>23</v>
      </c>
      <c r="B30" s="12" t="s">
        <v>40</v>
      </c>
      <c r="C30" s="64">
        <v>1</v>
      </c>
      <c r="D30" s="65">
        <v>124.97365195</v>
      </c>
      <c r="E30" s="23">
        <f t="shared" si="0"/>
        <v>0.03224182249814693</v>
      </c>
      <c r="F30" s="67">
        <v>1</v>
      </c>
      <c r="G30" s="68">
        <v>128.09679924</v>
      </c>
      <c r="H30" s="66">
        <v>0.03355539105532632</v>
      </c>
      <c r="I30" s="39">
        <f t="shared" si="1"/>
        <v>-3.1231472899999915</v>
      </c>
      <c r="J30" s="45">
        <f t="shared" si="2"/>
        <v>-2.4381150103122526</v>
      </c>
      <c r="K30" s="17"/>
      <c r="L30" s="69">
        <v>103.03308613</v>
      </c>
      <c r="M30" s="70">
        <v>0.03255220622740095</v>
      </c>
      <c r="N30" s="39">
        <f t="shared" si="3"/>
        <v>21.940565820000003</v>
      </c>
      <c r="O30" s="84">
        <f t="shared" si="4"/>
        <v>21.294679839364335</v>
      </c>
      <c r="Q30" s="85"/>
    </row>
    <row r="31" spans="1:17" ht="22.5" customHeight="1" thickBot="1">
      <c r="A31" s="139" t="s">
        <v>27</v>
      </c>
      <c r="B31" s="140"/>
      <c r="C31" s="47">
        <f>SUM(C8:C30)</f>
        <v>1694</v>
      </c>
      <c r="D31" s="80">
        <f>SUM(D8:D30)</f>
        <v>387613.48542621237</v>
      </c>
      <c r="E31" s="78">
        <f>SUM(E8:E30)</f>
        <v>99.99999999999999</v>
      </c>
      <c r="F31" s="77">
        <v>1699</v>
      </c>
      <c r="G31" s="48">
        <v>381747.2996478965</v>
      </c>
      <c r="H31" s="48">
        <v>99.99999999999999</v>
      </c>
      <c r="I31" s="82">
        <f>SUM(I8:I30)</f>
        <v>5866.18577831601</v>
      </c>
      <c r="J31" s="83">
        <f t="shared" si="2"/>
        <v>1.5366672622770448</v>
      </c>
      <c r="K31" s="17"/>
      <c r="L31" s="55">
        <v>316516.4456450005</v>
      </c>
      <c r="M31" s="56">
        <v>100.00000000000001</v>
      </c>
      <c r="N31" s="82">
        <f t="shared" si="3"/>
        <v>71097.03978121188</v>
      </c>
      <c r="O31" s="87">
        <f t="shared" si="4"/>
        <v>22.46235251262524</v>
      </c>
      <c r="Q31" s="85"/>
    </row>
    <row r="32" spans="1:15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17"/>
      <c r="L32" s="71"/>
      <c r="M32" s="71"/>
      <c r="N32" s="73"/>
      <c r="O32" s="73"/>
    </row>
    <row r="33" spans="2:14" ht="21">
      <c r="B33" s="81" t="s">
        <v>57</v>
      </c>
      <c r="N33" s="2" t="s">
        <v>28</v>
      </c>
    </row>
    <row r="34" spans="2:14" ht="21">
      <c r="B34" s="2"/>
      <c r="N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  <mergeCell ref="N5:O5"/>
    <mergeCell ref="A31:B31"/>
  </mergeCells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85" zoomScaleNormal="85" zoomScalePageLayoutView="0" workbookViewId="0" topLeftCell="A4">
      <selection activeCell="D31" sqref="D31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.2851562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58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44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45"/>
      <c r="C5" s="141" t="s">
        <v>59</v>
      </c>
      <c r="D5" s="150"/>
      <c r="E5" s="142"/>
      <c r="F5" s="141" t="s">
        <v>55</v>
      </c>
      <c r="G5" s="150"/>
      <c r="H5" s="142"/>
      <c r="I5" s="139" t="s">
        <v>1</v>
      </c>
      <c r="J5" s="140"/>
      <c r="L5" s="141" t="s">
        <v>42</v>
      </c>
      <c r="M5" s="142"/>
      <c r="N5" s="139" t="s">
        <v>1</v>
      </c>
      <c r="O5" s="140"/>
    </row>
    <row r="6" spans="1:15" ht="21.75" customHeight="1">
      <c r="A6" s="145"/>
      <c r="B6" s="145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46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2" t="s">
        <v>10</v>
      </c>
      <c r="C8" s="35">
        <v>482</v>
      </c>
      <c r="D8" s="36">
        <v>96380.50755657999</v>
      </c>
      <c r="E8" s="22">
        <f aca="true" t="shared" si="0" ref="E8:E30">(D8*$A$58)/$D$31</f>
        <v>24.92190275819494</v>
      </c>
      <c r="F8" s="37">
        <v>475</v>
      </c>
      <c r="G8" s="38">
        <v>97308.14004629</v>
      </c>
      <c r="H8" s="13">
        <v>25.1044750596881</v>
      </c>
      <c r="I8" s="39">
        <f aca="true" t="shared" si="1" ref="I8:I30">(D8-G8)</f>
        <v>-927.632489710013</v>
      </c>
      <c r="J8" s="40">
        <f aca="true" t="shared" si="2" ref="J8:J31">IF(G8&lt;&gt;0,(D8-G8)/G8*100,0)</f>
        <v>-0.95329382441051</v>
      </c>
      <c r="K8" s="17"/>
      <c r="L8" s="53">
        <v>76960.63121580001</v>
      </c>
      <c r="M8" s="13">
        <v>24.31489177725626</v>
      </c>
      <c r="N8" s="39">
        <f aca="true" t="shared" si="3" ref="N8:N31">D8-L8</f>
        <v>19419.876340779985</v>
      </c>
      <c r="O8" s="40">
        <f>IF(AND(L8=0,N8=0),"0.00",IF(L8=0,"new",(N8*100)/L8))</f>
        <v>25.23352009201438</v>
      </c>
      <c r="Q8" s="85"/>
    </row>
    <row r="9" spans="1:17" ht="21">
      <c r="A9" s="11">
        <v>2</v>
      </c>
      <c r="B9" s="12" t="s">
        <v>11</v>
      </c>
      <c r="C9" s="41">
        <v>335</v>
      </c>
      <c r="D9" s="42">
        <v>39101.420855489996</v>
      </c>
      <c r="E9" s="23">
        <f t="shared" si="0"/>
        <v>10.11077688811412</v>
      </c>
      <c r="F9" s="41">
        <v>334</v>
      </c>
      <c r="G9" s="43">
        <v>40062.44485292</v>
      </c>
      <c r="H9" s="14">
        <v>10.335688742604892</v>
      </c>
      <c r="I9" s="39">
        <f t="shared" si="1"/>
        <v>-961.0239974300057</v>
      </c>
      <c r="J9" s="44">
        <f t="shared" si="2"/>
        <v>-2.398815152091149</v>
      </c>
      <c r="K9" s="17"/>
      <c r="L9" s="54">
        <v>36814.50135476</v>
      </c>
      <c r="M9" s="14">
        <v>11.631149616803963</v>
      </c>
      <c r="N9" s="39">
        <f t="shared" si="3"/>
        <v>2286.919500729993</v>
      </c>
      <c r="O9" s="46">
        <f>IF(AND(L9=0,N9=0),"0.00",IF(L9=0,"new",(N9*100)/L9))</f>
        <v>6.212007270429323</v>
      </c>
      <c r="Q9" s="85"/>
    </row>
    <row r="10" spans="1:17" ht="21">
      <c r="A10" s="11">
        <v>3</v>
      </c>
      <c r="B10" s="12" t="s">
        <v>12</v>
      </c>
      <c r="C10" s="41">
        <v>92</v>
      </c>
      <c r="D10" s="42">
        <v>25212.242950019994</v>
      </c>
      <c r="E10" s="23">
        <f t="shared" si="0"/>
        <v>6.519337603067925</v>
      </c>
      <c r="F10" s="41">
        <v>87</v>
      </c>
      <c r="G10" s="43">
        <v>25110.74146492002</v>
      </c>
      <c r="H10" s="14">
        <v>6.478306774093919</v>
      </c>
      <c r="I10" s="39">
        <f t="shared" si="1"/>
        <v>101.50148509997598</v>
      </c>
      <c r="J10" s="45">
        <f t="shared" si="2"/>
        <v>0.40421540415990764</v>
      </c>
      <c r="K10" s="17"/>
      <c r="L10" s="54">
        <v>24535.491235370006</v>
      </c>
      <c r="M10" s="14">
        <v>7.7517271449738825</v>
      </c>
      <c r="N10" s="39">
        <f t="shared" si="3"/>
        <v>676.7517146499886</v>
      </c>
      <c r="O10" s="46">
        <f>IF(AND(L10=0,N10=0),"0.00",IF(L10=0,"new",(N10*100)/L10))</f>
        <v>2.758256226288199</v>
      </c>
      <c r="Q10" s="85"/>
    </row>
    <row r="11" spans="1:17" ht="21">
      <c r="A11" s="11">
        <v>4</v>
      </c>
      <c r="B11" s="12" t="s">
        <v>13</v>
      </c>
      <c r="C11" s="41">
        <v>29</v>
      </c>
      <c r="D11" s="42">
        <v>29214.628585779996</v>
      </c>
      <c r="E11" s="23">
        <f t="shared" si="0"/>
        <v>7.554267467456227</v>
      </c>
      <c r="F11" s="41">
        <v>29</v>
      </c>
      <c r="G11" s="43">
        <v>28375.50792002</v>
      </c>
      <c r="H11" s="14">
        <v>7.320582127510139</v>
      </c>
      <c r="I11" s="39">
        <f t="shared" si="1"/>
        <v>839.1206657599942</v>
      </c>
      <c r="J11" s="46">
        <f t="shared" si="2"/>
        <v>2.957200512939409</v>
      </c>
      <c r="K11" s="17"/>
      <c r="L11" s="54">
        <v>27334.71205846</v>
      </c>
      <c r="M11" s="14">
        <v>8.636111151430708</v>
      </c>
      <c r="N11" s="39">
        <f t="shared" si="3"/>
        <v>1879.9165273199942</v>
      </c>
      <c r="O11" s="46">
        <f aca="true" t="shared" si="4" ref="O11:O31">IF(AND(L11=0,N11=0),"0.00",IF(L11=0,"new",(N11*100)/L11))</f>
        <v>6.877396488755645</v>
      </c>
      <c r="Q11" s="85"/>
    </row>
    <row r="12" spans="1:17" ht="21">
      <c r="A12" s="11">
        <v>5</v>
      </c>
      <c r="B12" s="12" t="s">
        <v>14</v>
      </c>
      <c r="C12" s="41">
        <v>11</v>
      </c>
      <c r="D12" s="42">
        <v>33268.43729749</v>
      </c>
      <c r="E12" s="23">
        <f t="shared" si="0"/>
        <v>8.602494220715972</v>
      </c>
      <c r="F12" s="41">
        <v>11</v>
      </c>
      <c r="G12" s="43">
        <v>32604.22140843</v>
      </c>
      <c r="H12" s="14">
        <v>8.411545661021874</v>
      </c>
      <c r="I12" s="39">
        <f t="shared" si="1"/>
        <v>664.215889060004</v>
      </c>
      <c r="J12" s="46">
        <f t="shared" si="2"/>
        <v>2.0372082520831714</v>
      </c>
      <c r="K12" s="17"/>
      <c r="L12" s="54">
        <v>31601.77263445</v>
      </c>
      <c r="M12" s="14">
        <v>9.984243494852718</v>
      </c>
      <c r="N12" s="39">
        <f t="shared" si="3"/>
        <v>1666.6646630400028</v>
      </c>
      <c r="O12" s="46">
        <f t="shared" si="4"/>
        <v>5.273959414615634</v>
      </c>
      <c r="Q12" s="85"/>
    </row>
    <row r="13" spans="1:17" ht="21">
      <c r="A13" s="11">
        <v>6</v>
      </c>
      <c r="B13" s="12" t="s">
        <v>15</v>
      </c>
      <c r="C13" s="41">
        <v>27</v>
      </c>
      <c r="D13" s="42">
        <v>42769.50587664</v>
      </c>
      <c r="E13" s="23">
        <f t="shared" si="0"/>
        <v>11.05926388536537</v>
      </c>
      <c r="F13" s="41">
        <v>25</v>
      </c>
      <c r="G13" s="43">
        <v>43582.69317299</v>
      </c>
      <c r="H13" s="14">
        <v>11.24387572586309</v>
      </c>
      <c r="I13" s="39">
        <f t="shared" si="1"/>
        <v>-813.1872963499991</v>
      </c>
      <c r="J13" s="44">
        <f t="shared" si="2"/>
        <v>-1.8658491184155752</v>
      </c>
      <c r="K13" s="17"/>
      <c r="L13" s="54">
        <v>25678.57249136</v>
      </c>
      <c r="M13" s="14">
        <v>8.112871493622373</v>
      </c>
      <c r="N13" s="39">
        <f t="shared" si="3"/>
        <v>17090.933385280005</v>
      </c>
      <c r="O13" s="46">
        <f t="shared" si="4"/>
        <v>66.5571787179001</v>
      </c>
      <c r="Q13" s="85"/>
    </row>
    <row r="14" spans="1:17" ht="21">
      <c r="A14" s="11">
        <v>7</v>
      </c>
      <c r="B14" s="15" t="s">
        <v>38</v>
      </c>
      <c r="C14" s="41">
        <v>44</v>
      </c>
      <c r="D14" s="42">
        <v>22675.84186271</v>
      </c>
      <c r="E14" s="23">
        <f t="shared" si="0"/>
        <v>5.863479454400145</v>
      </c>
      <c r="F14" s="41">
        <v>45</v>
      </c>
      <c r="G14" s="43">
        <v>23786.79735972</v>
      </c>
      <c r="H14" s="14">
        <v>6.136743141764661</v>
      </c>
      <c r="I14" s="39">
        <f t="shared" si="1"/>
        <v>-1110.9554970099998</v>
      </c>
      <c r="J14" s="46">
        <f t="shared" si="2"/>
        <v>-4.670471102979444</v>
      </c>
      <c r="K14" s="17"/>
      <c r="L14" s="54">
        <v>20766.655729349997</v>
      </c>
      <c r="M14" s="14">
        <v>6.561003706152295</v>
      </c>
      <c r="N14" s="39">
        <f t="shared" si="3"/>
        <v>1909.1861333600027</v>
      </c>
      <c r="O14" s="46">
        <f t="shared" si="4"/>
        <v>9.193517522716503</v>
      </c>
      <c r="Q14" s="85"/>
    </row>
    <row r="15" spans="1:17" ht="21">
      <c r="A15" s="11">
        <v>8</v>
      </c>
      <c r="B15" s="15" t="s">
        <v>17</v>
      </c>
      <c r="C15" s="41">
        <v>92</v>
      </c>
      <c r="D15" s="42">
        <v>55240.48833548999</v>
      </c>
      <c r="E15" s="23">
        <f t="shared" si="0"/>
        <v>14.28398867690228</v>
      </c>
      <c r="F15" s="41">
        <v>91</v>
      </c>
      <c r="G15" s="43">
        <v>55009.3348941</v>
      </c>
      <c r="H15" s="14">
        <v>14.191828918341505</v>
      </c>
      <c r="I15" s="39">
        <f t="shared" si="1"/>
        <v>231.15344138998626</v>
      </c>
      <c r="J15" s="44">
        <f t="shared" si="2"/>
        <v>0.42020766445365354</v>
      </c>
      <c r="K15" s="17"/>
      <c r="L15" s="54">
        <v>34210.637577509995</v>
      </c>
      <c r="M15" s="14">
        <v>10.808486588365165</v>
      </c>
      <c r="N15" s="39">
        <f t="shared" si="3"/>
        <v>21029.85075797999</v>
      </c>
      <c r="O15" s="46">
        <f t="shared" si="4"/>
        <v>61.47167152419566</v>
      </c>
      <c r="Q15" s="85"/>
    </row>
    <row r="16" spans="1:17" ht="21">
      <c r="A16" s="11">
        <v>9</v>
      </c>
      <c r="B16" s="12" t="s">
        <v>16</v>
      </c>
      <c r="C16" s="41">
        <v>25</v>
      </c>
      <c r="D16" s="63">
        <v>9120.73567534</v>
      </c>
      <c r="E16" s="23">
        <f t="shared" si="0"/>
        <v>2.3584238488325386</v>
      </c>
      <c r="F16" s="41">
        <v>25</v>
      </c>
      <c r="G16" s="43">
        <v>9502.43132894</v>
      </c>
      <c r="H16" s="14">
        <v>2.451527181490591</v>
      </c>
      <c r="I16" s="39">
        <f t="shared" si="1"/>
        <v>-381.6956535999998</v>
      </c>
      <c r="J16" s="45">
        <f t="shared" si="2"/>
        <v>-4.016820962836446</v>
      </c>
      <c r="K16" s="17"/>
      <c r="L16" s="54">
        <v>9088.44179665</v>
      </c>
      <c r="M16" s="14">
        <v>2.8713963908350735</v>
      </c>
      <c r="N16" s="39">
        <f t="shared" si="3"/>
        <v>32.293878689999474</v>
      </c>
      <c r="O16" s="46">
        <f t="shared" si="4"/>
        <v>0.35532910275007756</v>
      </c>
      <c r="Q16" s="85"/>
    </row>
    <row r="17" spans="1:17" ht="21">
      <c r="A17" s="11">
        <v>10</v>
      </c>
      <c r="B17" s="12" t="s">
        <v>18</v>
      </c>
      <c r="C17" s="41">
        <v>162</v>
      </c>
      <c r="D17" s="42">
        <v>7208.72778283</v>
      </c>
      <c r="E17" s="23">
        <f t="shared" si="0"/>
        <v>1.8640201983634628</v>
      </c>
      <c r="F17" s="41">
        <v>162</v>
      </c>
      <c r="G17" s="43">
        <v>7355.47588271</v>
      </c>
      <c r="H17" s="14">
        <v>1.897635293016483</v>
      </c>
      <c r="I17" s="39">
        <f t="shared" si="1"/>
        <v>-146.74809988000015</v>
      </c>
      <c r="J17" s="45">
        <f t="shared" si="2"/>
        <v>-1.9950864120831473</v>
      </c>
      <c r="K17" s="17"/>
      <c r="L17" s="54">
        <v>7079.924354600001</v>
      </c>
      <c r="M17" s="14">
        <v>2.236826696373535</v>
      </c>
      <c r="N17" s="39">
        <f t="shared" si="3"/>
        <v>128.80342822999955</v>
      </c>
      <c r="O17" s="46">
        <f t="shared" si="4"/>
        <v>1.8192768987187384</v>
      </c>
      <c r="Q17" s="85"/>
    </row>
    <row r="18" spans="1:17" ht="21">
      <c r="A18" s="11">
        <v>11</v>
      </c>
      <c r="B18" s="12" t="s">
        <v>20</v>
      </c>
      <c r="C18" s="41">
        <v>79</v>
      </c>
      <c r="D18" s="42">
        <v>7892.513544969998</v>
      </c>
      <c r="E18" s="23">
        <f t="shared" si="0"/>
        <v>2.040832322552446</v>
      </c>
      <c r="F18" s="41">
        <v>74</v>
      </c>
      <c r="G18" s="43">
        <v>7254.891537499999</v>
      </c>
      <c r="H18" s="14">
        <v>1.8716855915370554</v>
      </c>
      <c r="I18" s="39">
        <f t="shared" si="1"/>
        <v>637.6220074699995</v>
      </c>
      <c r="J18" s="45">
        <f t="shared" si="2"/>
        <v>8.788856513900702</v>
      </c>
      <c r="K18" s="17"/>
      <c r="L18" s="54">
        <v>6948.471231519999</v>
      </c>
      <c r="M18" s="14">
        <v>2.1952954821542785</v>
      </c>
      <c r="N18" s="39">
        <f t="shared" si="3"/>
        <v>944.0423134499997</v>
      </c>
      <c r="O18" s="46">
        <f t="shared" si="4"/>
        <v>13.586331179836916</v>
      </c>
      <c r="Q18" s="85"/>
    </row>
    <row r="19" spans="1:17" ht="21">
      <c r="A19" s="11">
        <v>12</v>
      </c>
      <c r="B19" s="12" t="s">
        <v>19</v>
      </c>
      <c r="C19" s="41">
        <v>1</v>
      </c>
      <c r="D19" s="42">
        <v>122.18650064</v>
      </c>
      <c r="E19" s="23">
        <f t="shared" si="0"/>
        <v>0.03159477123034004</v>
      </c>
      <c r="F19" s="41">
        <v>1</v>
      </c>
      <c r="G19" s="43">
        <v>127.79930365000001</v>
      </c>
      <c r="H19" s="14">
        <v>0.03297087406665783</v>
      </c>
      <c r="I19" s="39">
        <f t="shared" si="1"/>
        <v>-5.6128030100000075</v>
      </c>
      <c r="J19" s="46">
        <f t="shared" si="2"/>
        <v>-4.391888570356859</v>
      </c>
      <c r="K19" s="17"/>
      <c r="L19" s="54">
        <v>103.88272973000001</v>
      </c>
      <c r="M19" s="14">
        <v>0.03282064207384444</v>
      </c>
      <c r="N19" s="39">
        <f t="shared" si="3"/>
        <v>18.303770909999997</v>
      </c>
      <c r="O19" s="46">
        <f t="shared" si="4"/>
        <v>17.61964761377858</v>
      </c>
      <c r="Q19" s="85"/>
    </row>
    <row r="20" spans="1:17" ht="21">
      <c r="A20" s="11">
        <v>13</v>
      </c>
      <c r="B20" s="12" t="s">
        <v>62</v>
      </c>
      <c r="C20" s="41">
        <v>0</v>
      </c>
      <c r="D20" s="42">
        <v>0</v>
      </c>
      <c r="E20" s="23">
        <f t="shared" si="0"/>
        <v>0</v>
      </c>
      <c r="F20" s="41">
        <v>0</v>
      </c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12" t="s">
        <v>21</v>
      </c>
      <c r="C21" s="41">
        <v>94</v>
      </c>
      <c r="D21" s="42">
        <v>6411.84478916</v>
      </c>
      <c r="E21" s="23">
        <f t="shared" si="0"/>
        <v>1.6579635902236445</v>
      </c>
      <c r="F21" s="41">
        <v>91</v>
      </c>
      <c r="G21" s="43">
        <v>6069.44896282</v>
      </c>
      <c r="H21" s="14">
        <v>1.5658538950665495</v>
      </c>
      <c r="I21" s="39">
        <f t="shared" si="1"/>
        <v>342.39582634</v>
      </c>
      <c r="J21" s="44">
        <f t="shared" si="2"/>
        <v>5.6413000329590925</v>
      </c>
      <c r="K21" s="17"/>
      <c r="L21" s="54">
        <v>5595.831468140001</v>
      </c>
      <c r="M21" s="14">
        <v>1.7679433549611483</v>
      </c>
      <c r="N21" s="39">
        <f t="shared" si="3"/>
        <v>816.0133210199992</v>
      </c>
      <c r="O21" s="86">
        <f t="shared" si="4"/>
        <v>14.582521394112574</v>
      </c>
      <c r="Q21" s="85"/>
    </row>
    <row r="22" spans="1:17" ht="21">
      <c r="A22" s="11">
        <v>15</v>
      </c>
      <c r="B22" s="12" t="s">
        <v>22</v>
      </c>
      <c r="C22" s="41">
        <v>2</v>
      </c>
      <c r="D22" s="42">
        <v>2594.57275058</v>
      </c>
      <c r="E22" s="23">
        <f t="shared" si="0"/>
        <v>0.6709000754230062</v>
      </c>
      <c r="F22" s="41">
        <v>2</v>
      </c>
      <c r="G22" s="43">
        <v>2592.18853366</v>
      </c>
      <c r="H22" s="14">
        <v>0.6687573348161844</v>
      </c>
      <c r="I22" s="39">
        <f t="shared" si="1"/>
        <v>2.384216920000199</v>
      </c>
      <c r="J22" s="46">
        <f t="shared" si="2"/>
        <v>0.09197698736186606</v>
      </c>
      <c r="K22" s="17"/>
      <c r="L22" s="54">
        <v>2694.85252047</v>
      </c>
      <c r="M22" s="14">
        <v>0.8514099527998937</v>
      </c>
      <c r="N22" s="39">
        <f t="shared" si="3"/>
        <v>-100.2797698899999</v>
      </c>
      <c r="O22" s="86">
        <f t="shared" si="4"/>
        <v>-3.7211598456048516</v>
      </c>
      <c r="Q22" s="85"/>
    </row>
    <row r="23" spans="1:17" ht="21">
      <c r="A23" s="11">
        <v>16</v>
      </c>
      <c r="B23" s="12" t="s">
        <v>33</v>
      </c>
      <c r="C23" s="41">
        <v>2</v>
      </c>
      <c r="D23" s="42">
        <v>409.19872506</v>
      </c>
      <c r="E23" s="23">
        <f t="shared" si="0"/>
        <v>0.10580988929463714</v>
      </c>
      <c r="F23" s="41">
        <v>1</v>
      </c>
      <c r="G23" s="43">
        <v>8.47443844</v>
      </c>
      <c r="H23" s="14">
        <v>0.002186315845320212</v>
      </c>
      <c r="I23" s="39">
        <f t="shared" si="1"/>
        <v>400.72428662000004</v>
      </c>
      <c r="J23" s="44">
        <f t="shared" si="2"/>
        <v>4728.623488826713</v>
      </c>
      <c r="K23" s="17"/>
      <c r="L23" s="54">
        <v>6.77975938</v>
      </c>
      <c r="M23" s="14">
        <v>0.002141992769501798</v>
      </c>
      <c r="N23" s="39">
        <f t="shared" si="3"/>
        <v>402.41896568000004</v>
      </c>
      <c r="O23" s="86">
        <f t="shared" si="4"/>
        <v>5935.593626923085</v>
      </c>
      <c r="Q23" s="85"/>
    </row>
    <row r="24" spans="1:17" ht="21">
      <c r="A24" s="11">
        <v>17</v>
      </c>
      <c r="B24" s="12" t="s">
        <v>32</v>
      </c>
      <c r="C24" s="41">
        <v>36</v>
      </c>
      <c r="D24" s="42">
        <v>7210.37081007</v>
      </c>
      <c r="E24" s="23">
        <f t="shared" si="0"/>
        <v>1.8644450494681355</v>
      </c>
      <c r="F24" s="41">
        <v>35</v>
      </c>
      <c r="G24" s="43">
        <v>7016.54097329</v>
      </c>
      <c r="H24" s="14">
        <v>1.8101936568250567</v>
      </c>
      <c r="I24" s="39">
        <f t="shared" si="1"/>
        <v>193.82983677999982</v>
      </c>
      <c r="J24" s="45">
        <f t="shared" si="2"/>
        <v>2.7624699623055795</v>
      </c>
      <c r="K24" s="17"/>
      <c r="L24" s="54">
        <v>5675.94053362</v>
      </c>
      <c r="M24" s="14">
        <v>1.7932529610123449</v>
      </c>
      <c r="N24" s="39">
        <f t="shared" si="3"/>
        <v>1534.4302764499998</v>
      </c>
      <c r="O24" s="86">
        <f t="shared" si="4"/>
        <v>27.03393855804496</v>
      </c>
      <c r="Q24" s="85"/>
    </row>
    <row r="25" spans="1:17" ht="21">
      <c r="A25" s="11">
        <v>18</v>
      </c>
      <c r="B25" s="12" t="s">
        <v>23</v>
      </c>
      <c r="C25" s="41">
        <v>21</v>
      </c>
      <c r="D25" s="42">
        <v>234.95257816999998</v>
      </c>
      <c r="E25" s="23">
        <f t="shared" si="0"/>
        <v>0.060753625960129905</v>
      </c>
      <c r="F25" s="41">
        <v>21</v>
      </c>
      <c r="G25" s="43">
        <v>195.42671368</v>
      </c>
      <c r="H25" s="14">
        <v>0.05041803344758738</v>
      </c>
      <c r="I25" s="39">
        <f t="shared" si="1"/>
        <v>39.525864489999975</v>
      </c>
      <c r="J25" s="46">
        <f t="shared" si="2"/>
        <v>20.225415321019675</v>
      </c>
      <c r="K25" s="17"/>
      <c r="L25" s="54">
        <v>217.52650541999998</v>
      </c>
      <c r="M25" s="14">
        <v>0.06872518266048458</v>
      </c>
      <c r="N25" s="39">
        <f t="shared" si="3"/>
        <v>17.426072750000003</v>
      </c>
      <c r="O25" s="86">
        <f t="shared" si="4"/>
        <v>8.011011217393374</v>
      </c>
      <c r="Q25" s="85"/>
    </row>
    <row r="26" spans="1:17" ht="21">
      <c r="A26" s="11">
        <v>19</v>
      </c>
      <c r="B26" s="12" t="s">
        <v>26</v>
      </c>
      <c r="C26" s="41">
        <v>129</v>
      </c>
      <c r="D26" s="42">
        <v>425.27256432999997</v>
      </c>
      <c r="E26" s="23">
        <f t="shared" si="0"/>
        <v>0.10996623448718168</v>
      </c>
      <c r="F26" s="41">
        <v>132</v>
      </c>
      <c r="G26" s="43">
        <v>446.35637260000004</v>
      </c>
      <c r="H26" s="14">
        <v>0.1151552420829235</v>
      </c>
      <c r="I26" s="39">
        <f t="shared" si="1"/>
        <v>-21.083808270000077</v>
      </c>
      <c r="J26" s="44">
        <f t="shared" si="2"/>
        <v>-4.723536968272261</v>
      </c>
      <c r="K26" s="17"/>
      <c r="L26" s="54">
        <v>366.39172027</v>
      </c>
      <c r="M26" s="14">
        <v>0.11575756183011697</v>
      </c>
      <c r="N26" s="39">
        <f t="shared" si="3"/>
        <v>58.88084405999996</v>
      </c>
      <c r="O26" s="86">
        <f t="shared" si="4"/>
        <v>16.07046251389352</v>
      </c>
      <c r="Q26" s="85"/>
    </row>
    <row r="27" spans="1:17" ht="21">
      <c r="A27" s="11">
        <v>20</v>
      </c>
      <c r="B27" s="12" t="s">
        <v>24</v>
      </c>
      <c r="C27" s="41">
        <v>6</v>
      </c>
      <c r="D27" s="42">
        <v>257.08151988</v>
      </c>
      <c r="E27" s="23">
        <f t="shared" si="0"/>
        <v>0.06647568893136535</v>
      </c>
      <c r="F27" s="41">
        <v>6</v>
      </c>
      <c r="G27" s="43">
        <v>273.57681718000003</v>
      </c>
      <c r="H27" s="14">
        <v>0.07057993689466283</v>
      </c>
      <c r="I27" s="39">
        <f t="shared" si="1"/>
        <v>-16.49529730000006</v>
      </c>
      <c r="J27" s="45">
        <f t="shared" si="2"/>
        <v>-6.029493825548445</v>
      </c>
      <c r="K27" s="17"/>
      <c r="L27" s="54">
        <v>229.93792478999998</v>
      </c>
      <c r="M27" s="14">
        <v>0.07264643842484396</v>
      </c>
      <c r="N27" s="39">
        <f t="shared" si="3"/>
        <v>27.14359508999999</v>
      </c>
      <c r="O27" s="86">
        <f t="shared" si="4"/>
        <v>11.804749092517019</v>
      </c>
      <c r="Q27" s="85"/>
    </row>
    <row r="28" spans="1:17" ht="21">
      <c r="A28" s="11">
        <v>21</v>
      </c>
      <c r="B28" s="12" t="s">
        <v>25</v>
      </c>
      <c r="C28" s="41">
        <v>44</v>
      </c>
      <c r="D28" s="42">
        <v>661.94961447</v>
      </c>
      <c r="E28" s="23">
        <f t="shared" si="0"/>
        <v>0.1711657713875538</v>
      </c>
      <c r="F28" s="41">
        <v>40</v>
      </c>
      <c r="G28" s="43">
        <v>620.15372442</v>
      </c>
      <c r="H28" s="14">
        <v>0.15999312802062082</v>
      </c>
      <c r="I28" s="39">
        <f t="shared" si="1"/>
        <v>41.795890050000025</v>
      </c>
      <c r="J28" s="45">
        <f t="shared" si="2"/>
        <v>6.739601554290384</v>
      </c>
      <c r="K28" s="17"/>
      <c r="L28" s="54">
        <v>383.11033707</v>
      </c>
      <c r="M28" s="14">
        <v>0.12103963074945247</v>
      </c>
      <c r="N28" s="39">
        <f t="shared" si="3"/>
        <v>278.8392774</v>
      </c>
      <c r="O28" s="86">
        <f t="shared" si="4"/>
        <v>72.78302108278845</v>
      </c>
      <c r="Q28" s="85"/>
    </row>
    <row r="29" spans="1:17" ht="21">
      <c r="A29" s="11">
        <v>22</v>
      </c>
      <c r="B29" s="12" t="s">
        <v>34</v>
      </c>
      <c r="C29" s="41">
        <v>7</v>
      </c>
      <c r="D29" s="42">
        <v>192.80504486470002</v>
      </c>
      <c r="E29" s="23">
        <f t="shared" si="0"/>
        <v>0.04985519065239058</v>
      </c>
      <c r="F29" s="41">
        <v>6</v>
      </c>
      <c r="G29" s="43">
        <v>185.10631888240002</v>
      </c>
      <c r="H29" s="14">
        <v>0.047755480307847646</v>
      </c>
      <c r="I29" s="39">
        <f t="shared" si="1"/>
        <v>7.6987259823000045</v>
      </c>
      <c r="J29" s="46">
        <f t="shared" si="2"/>
        <v>4.159083292662249</v>
      </c>
      <c r="K29" s="17"/>
      <c r="L29" s="54">
        <v>119.34738015050002</v>
      </c>
      <c r="M29" s="14">
        <v>0.03770653367072055</v>
      </c>
      <c r="N29" s="39">
        <f t="shared" si="3"/>
        <v>73.4576647142</v>
      </c>
      <c r="O29" s="86">
        <f t="shared" si="4"/>
        <v>61.549457241179546</v>
      </c>
      <c r="Q29" s="85"/>
    </row>
    <row r="30" spans="1:17" ht="21.75" thickBot="1">
      <c r="A30" s="11">
        <v>23</v>
      </c>
      <c r="B30" s="12" t="s">
        <v>61</v>
      </c>
      <c r="C30" s="64">
        <v>1</v>
      </c>
      <c r="D30" s="65">
        <v>124.84727258</v>
      </c>
      <c r="E30" s="23">
        <f t="shared" si="0"/>
        <v>0.03228278897616364</v>
      </c>
      <c r="F30" s="67">
        <v>1</v>
      </c>
      <c r="G30" s="68">
        <v>124.97365195</v>
      </c>
      <c r="H30" s="66">
        <v>0.032241885694294835</v>
      </c>
      <c r="I30" s="39">
        <f t="shared" si="1"/>
        <v>-0.12637937000000932</v>
      </c>
      <c r="J30" s="45">
        <f t="shared" si="2"/>
        <v>-0.10112481153273149</v>
      </c>
      <c r="K30" s="17"/>
      <c r="L30" s="69">
        <v>103.03308613</v>
      </c>
      <c r="M30" s="70">
        <v>0.03255220622740095</v>
      </c>
      <c r="N30" s="39">
        <f t="shared" si="3"/>
        <v>21.814186449999994</v>
      </c>
      <c r="O30" s="84">
        <f t="shared" si="4"/>
        <v>21.172020822977547</v>
      </c>
      <c r="Q30" s="85"/>
    </row>
    <row r="31" spans="1:17" ht="22.5" customHeight="1" thickBot="1">
      <c r="A31" s="139" t="s">
        <v>27</v>
      </c>
      <c r="B31" s="140"/>
      <c r="C31" s="47">
        <f>SUM(C8:C30)</f>
        <v>1721</v>
      </c>
      <c r="D31" s="80">
        <f>SUM(D8:D30)</f>
        <v>386730.1324931448</v>
      </c>
      <c r="E31" s="78">
        <f>SUM(E8:E30)</f>
        <v>99.99999999999997</v>
      </c>
      <c r="F31" s="77">
        <v>1694</v>
      </c>
      <c r="G31" s="48">
        <v>387612.72567911237</v>
      </c>
      <c r="H31" s="48">
        <v>100</v>
      </c>
      <c r="I31" s="82">
        <f>SUM(I8:I30)</f>
        <v>-882.5931859677578</v>
      </c>
      <c r="J31" s="83">
        <f t="shared" si="2"/>
        <v>-0.2276997444862663</v>
      </c>
      <c r="K31" s="17"/>
      <c r="L31" s="55">
        <v>316516.4456450005</v>
      </c>
      <c r="M31" s="56">
        <v>100.00000000000001</v>
      </c>
      <c r="N31" s="82">
        <f t="shared" si="3"/>
        <v>70213.68684814428</v>
      </c>
      <c r="O31" s="87">
        <f t="shared" si="4"/>
        <v>22.183266561414243</v>
      </c>
      <c r="Q31" s="85"/>
    </row>
    <row r="32" spans="1:15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17"/>
      <c r="L32" s="71"/>
      <c r="M32" s="71"/>
      <c r="N32" s="73"/>
      <c r="O32" s="73"/>
    </row>
    <row r="33" spans="2:14" ht="21">
      <c r="B33" s="81" t="s">
        <v>60</v>
      </c>
      <c r="N33" s="2" t="s">
        <v>28</v>
      </c>
    </row>
    <row r="34" spans="2:14" ht="21">
      <c r="B34" s="2"/>
      <c r="N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N5:O5"/>
    <mergeCell ref="A31:B31"/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</mergeCells>
  <conditionalFormatting sqref="J8:J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0">
      <selection activeCell="D31" sqref="D31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.2851562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63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44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45"/>
      <c r="C5" s="141" t="s">
        <v>64</v>
      </c>
      <c r="D5" s="150"/>
      <c r="E5" s="142"/>
      <c r="F5" s="141" t="s">
        <v>59</v>
      </c>
      <c r="G5" s="150"/>
      <c r="H5" s="142"/>
      <c r="I5" s="139" t="s">
        <v>1</v>
      </c>
      <c r="J5" s="140"/>
      <c r="L5" s="141" t="s">
        <v>42</v>
      </c>
      <c r="M5" s="142"/>
      <c r="N5" s="139" t="s">
        <v>1</v>
      </c>
      <c r="O5" s="140"/>
    </row>
    <row r="6" spans="1:15" ht="21.75" customHeight="1">
      <c r="A6" s="145"/>
      <c r="B6" s="145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46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2" t="s">
        <v>10</v>
      </c>
      <c r="C8" s="35">
        <v>487</v>
      </c>
      <c r="D8" s="36">
        <v>97177.25502524998</v>
      </c>
      <c r="E8" s="22">
        <f aca="true" t="shared" si="0" ref="E8:E30">(D8*$A$58)/$D$31</f>
        <v>24.673132429414714</v>
      </c>
      <c r="F8" s="37">
        <v>482</v>
      </c>
      <c r="G8" s="38">
        <v>96380.50755657999</v>
      </c>
      <c r="H8" s="13">
        <v>24.921902099905868</v>
      </c>
      <c r="I8" s="39">
        <f aca="true" t="shared" si="1" ref="I8:I30">(D8-G8)</f>
        <v>796.7474686699861</v>
      </c>
      <c r="J8" s="40">
        <f aca="true" t="shared" si="2" ref="J8:J31">IF(G8&lt;&gt;0,(D8-G8)/G8*100,0)</f>
        <v>0.8266686790399574</v>
      </c>
      <c r="K8" s="17"/>
      <c r="L8" s="53">
        <v>76960.63121580001</v>
      </c>
      <c r="M8" s="13">
        <v>24.31489177725626</v>
      </c>
      <c r="N8" s="39">
        <f aca="true" t="shared" si="3" ref="N8:N31">D8-L8</f>
        <v>20216.62380944997</v>
      </c>
      <c r="O8" s="40">
        <f>IF(AND(L8=0,N8=0),"0.00",IF(L8=0,"new",(N8*100)/L8))</f>
        <v>26.268786378274275</v>
      </c>
      <c r="Q8" s="85"/>
    </row>
    <row r="9" spans="1:17" ht="21">
      <c r="A9" s="11">
        <v>2</v>
      </c>
      <c r="B9" s="12" t="s">
        <v>11</v>
      </c>
      <c r="C9" s="41">
        <v>341</v>
      </c>
      <c r="D9" s="42">
        <v>40049.83172933</v>
      </c>
      <c r="E9" s="23">
        <f t="shared" si="0"/>
        <v>10.168581133278337</v>
      </c>
      <c r="F9" s="41">
        <v>335</v>
      </c>
      <c r="G9" s="43">
        <v>39101.420855489996</v>
      </c>
      <c r="H9" s="14">
        <v>10.110776621047275</v>
      </c>
      <c r="I9" s="39">
        <f t="shared" si="1"/>
        <v>948.4108738400028</v>
      </c>
      <c r="J9" s="44">
        <f t="shared" si="2"/>
        <v>2.4255151170723814</v>
      </c>
      <c r="K9" s="17"/>
      <c r="L9" s="54">
        <v>36814.50135476</v>
      </c>
      <c r="M9" s="14">
        <v>11.631149616803963</v>
      </c>
      <c r="N9" s="39">
        <f t="shared" si="3"/>
        <v>3235.330374569996</v>
      </c>
      <c r="O9" s="46">
        <f>IF(AND(L9=0,N9=0),"0.00",IF(L9=0,"new",(N9*100)/L9))</f>
        <v>8.788195562919604</v>
      </c>
      <c r="Q9" s="85"/>
    </row>
    <row r="10" spans="1:17" ht="21">
      <c r="A10" s="11">
        <v>3</v>
      </c>
      <c r="B10" s="12" t="s">
        <v>12</v>
      </c>
      <c r="C10" s="41">
        <v>92</v>
      </c>
      <c r="D10" s="42">
        <v>25225.431524580006</v>
      </c>
      <c r="E10" s="23">
        <f t="shared" si="0"/>
        <v>6.404692254719243</v>
      </c>
      <c r="F10" s="41">
        <v>92</v>
      </c>
      <c r="G10" s="43">
        <v>25212.242950019994</v>
      </c>
      <c r="H10" s="14">
        <v>6.519337430865636</v>
      </c>
      <c r="I10" s="39">
        <f t="shared" si="1"/>
        <v>13.188574560012057</v>
      </c>
      <c r="J10" s="45">
        <f t="shared" si="2"/>
        <v>0.05231019939858861</v>
      </c>
      <c r="K10" s="17"/>
      <c r="L10" s="54">
        <v>24535.491235370006</v>
      </c>
      <c r="M10" s="14">
        <v>7.7517271449738825</v>
      </c>
      <c r="N10" s="39">
        <f t="shared" si="3"/>
        <v>689.9402892100006</v>
      </c>
      <c r="O10" s="46">
        <f>IF(AND(L10=0,N10=0),"0.00",IF(L10=0,"new",(N10*100)/L10))</f>
        <v>2.812009275018683</v>
      </c>
      <c r="Q10" s="85"/>
    </row>
    <row r="11" spans="1:17" ht="21">
      <c r="A11" s="11">
        <v>4</v>
      </c>
      <c r="B11" s="12" t="s">
        <v>13</v>
      </c>
      <c r="C11" s="41">
        <v>31</v>
      </c>
      <c r="D11" s="42">
        <v>29628.502200089995</v>
      </c>
      <c r="E11" s="23">
        <f t="shared" si="0"/>
        <v>7.522624077805857</v>
      </c>
      <c r="F11" s="41">
        <v>29</v>
      </c>
      <c r="G11" s="43">
        <v>29214.628585779996</v>
      </c>
      <c r="H11" s="14">
        <v>7.55426726791722</v>
      </c>
      <c r="I11" s="39">
        <f t="shared" si="1"/>
        <v>413.87361430999954</v>
      </c>
      <c r="J11" s="46">
        <f t="shared" si="2"/>
        <v>1.4166656717705097</v>
      </c>
      <c r="K11" s="17"/>
      <c r="L11" s="54">
        <v>27334.71205846</v>
      </c>
      <c r="M11" s="14">
        <v>8.636111151430708</v>
      </c>
      <c r="N11" s="39">
        <f t="shared" si="3"/>
        <v>2293.7901416299937</v>
      </c>
      <c r="O11" s="46">
        <f aca="true" t="shared" si="4" ref="O11:O31">IF(AND(L11=0,N11=0),"0.00",IF(L11=0,"new",(N11*100)/L11))</f>
        <v>8.391491875693907</v>
      </c>
      <c r="Q11" s="85"/>
    </row>
    <row r="12" spans="1:17" ht="21">
      <c r="A12" s="11">
        <v>5</v>
      </c>
      <c r="B12" s="12" t="s">
        <v>14</v>
      </c>
      <c r="C12" s="41">
        <v>11</v>
      </c>
      <c r="D12" s="42">
        <v>34865.4057609</v>
      </c>
      <c r="E12" s="23">
        <f t="shared" si="0"/>
        <v>8.85226458928527</v>
      </c>
      <c r="F12" s="41">
        <v>11</v>
      </c>
      <c r="G12" s="43">
        <v>33268.43729749</v>
      </c>
      <c r="H12" s="14">
        <v>8.602493993489023</v>
      </c>
      <c r="I12" s="39">
        <f t="shared" si="1"/>
        <v>1596.9684634099976</v>
      </c>
      <c r="J12" s="46">
        <f t="shared" si="2"/>
        <v>4.800250907879234</v>
      </c>
      <c r="K12" s="17"/>
      <c r="L12" s="54">
        <v>31601.77263445</v>
      </c>
      <c r="M12" s="14">
        <v>9.984243494852718</v>
      </c>
      <c r="N12" s="39">
        <f t="shared" si="3"/>
        <v>3263.6331264500004</v>
      </c>
      <c r="O12" s="46">
        <f t="shared" si="4"/>
        <v>10.327373607176138</v>
      </c>
      <c r="Q12" s="85"/>
    </row>
    <row r="13" spans="1:17" ht="21">
      <c r="A13" s="11">
        <v>6</v>
      </c>
      <c r="B13" s="12" t="s">
        <v>15</v>
      </c>
      <c r="C13" s="41">
        <v>29</v>
      </c>
      <c r="D13" s="42">
        <v>43327.30268128001</v>
      </c>
      <c r="E13" s="23">
        <f t="shared" si="0"/>
        <v>11.00072518602001</v>
      </c>
      <c r="F13" s="41">
        <v>27</v>
      </c>
      <c r="G13" s="43">
        <v>42769.50587664</v>
      </c>
      <c r="H13" s="14">
        <v>11.059263593245117</v>
      </c>
      <c r="I13" s="39">
        <f t="shared" si="1"/>
        <v>557.7968046400056</v>
      </c>
      <c r="J13" s="44">
        <f t="shared" si="2"/>
        <v>1.304192772880888</v>
      </c>
      <c r="K13" s="17"/>
      <c r="L13" s="54">
        <v>25678.57249136</v>
      </c>
      <c r="M13" s="14">
        <v>8.112871493622373</v>
      </c>
      <c r="N13" s="39">
        <f t="shared" si="3"/>
        <v>17648.73018992001</v>
      </c>
      <c r="O13" s="46">
        <f t="shared" si="4"/>
        <v>68.72940540545325</v>
      </c>
      <c r="Q13" s="85"/>
    </row>
    <row r="14" spans="1:17" ht="21">
      <c r="A14" s="11">
        <v>7</v>
      </c>
      <c r="B14" s="15" t="s">
        <v>38</v>
      </c>
      <c r="C14" s="41">
        <v>46</v>
      </c>
      <c r="D14" s="42">
        <v>23449.58048122</v>
      </c>
      <c r="E14" s="23">
        <f t="shared" si="0"/>
        <v>5.953806829355552</v>
      </c>
      <c r="F14" s="41">
        <v>44</v>
      </c>
      <c r="G14" s="43">
        <v>22675.84186271</v>
      </c>
      <c r="H14" s="14">
        <v>5.863479299521743</v>
      </c>
      <c r="I14" s="39">
        <f t="shared" si="1"/>
        <v>773.7386185100004</v>
      </c>
      <c r="J14" s="46">
        <f t="shared" si="2"/>
        <v>3.4121715224271307</v>
      </c>
      <c r="K14" s="17"/>
      <c r="L14" s="54">
        <v>20766.655729349997</v>
      </c>
      <c r="M14" s="14">
        <v>6.561003706152295</v>
      </c>
      <c r="N14" s="39">
        <f t="shared" si="3"/>
        <v>2682.924751870003</v>
      </c>
      <c r="O14" s="46">
        <f t="shared" si="4"/>
        <v>12.919387631963113</v>
      </c>
      <c r="Q14" s="85"/>
    </row>
    <row r="15" spans="1:17" ht="21">
      <c r="A15" s="11">
        <v>8</v>
      </c>
      <c r="B15" s="15" t="s">
        <v>17</v>
      </c>
      <c r="C15" s="41">
        <v>98</v>
      </c>
      <c r="D15" s="42">
        <v>55933.49586084999</v>
      </c>
      <c r="E15" s="23">
        <f t="shared" si="0"/>
        <v>14.201415241213454</v>
      </c>
      <c r="F15" s="41">
        <v>92</v>
      </c>
      <c r="G15" s="43">
        <v>55240.49855061</v>
      </c>
      <c r="H15" s="14">
        <v>14.283990941011659</v>
      </c>
      <c r="I15" s="39">
        <f t="shared" si="1"/>
        <v>692.997310239989</v>
      </c>
      <c r="J15" s="44">
        <f t="shared" si="2"/>
        <v>1.2545095146183045</v>
      </c>
      <c r="K15" s="17"/>
      <c r="L15" s="54">
        <v>34210.637577509995</v>
      </c>
      <c r="M15" s="14">
        <v>10.808486588365165</v>
      </c>
      <c r="N15" s="39">
        <f t="shared" si="3"/>
        <v>21722.858283339992</v>
      </c>
      <c r="O15" s="46">
        <f t="shared" si="4"/>
        <v>63.49737924095444</v>
      </c>
      <c r="Q15" s="85"/>
    </row>
    <row r="16" spans="1:17" ht="21">
      <c r="A16" s="11">
        <v>9</v>
      </c>
      <c r="B16" s="12" t="s">
        <v>16</v>
      </c>
      <c r="C16" s="41">
        <v>24</v>
      </c>
      <c r="D16" s="63">
        <v>9192.1720296</v>
      </c>
      <c r="E16" s="23">
        <f t="shared" si="0"/>
        <v>2.3338761497364</v>
      </c>
      <c r="F16" s="41">
        <v>25</v>
      </c>
      <c r="G16" s="43">
        <v>9120.73567534</v>
      </c>
      <c r="H16" s="14">
        <v>2.358423786536948</v>
      </c>
      <c r="I16" s="39">
        <f t="shared" si="1"/>
        <v>71.43635426000037</v>
      </c>
      <c r="J16" s="45">
        <f t="shared" si="2"/>
        <v>0.7832301779465546</v>
      </c>
      <c r="K16" s="17"/>
      <c r="L16" s="54">
        <v>9088.44179665</v>
      </c>
      <c r="M16" s="14">
        <v>2.8713963908350735</v>
      </c>
      <c r="N16" s="39">
        <f t="shared" si="3"/>
        <v>103.73023294999985</v>
      </c>
      <c r="O16" s="46">
        <f t="shared" si="4"/>
        <v>1.1413423254603974</v>
      </c>
      <c r="Q16" s="85"/>
    </row>
    <row r="17" spans="1:17" ht="21">
      <c r="A17" s="11">
        <v>10</v>
      </c>
      <c r="B17" s="12" t="s">
        <v>18</v>
      </c>
      <c r="C17" s="41">
        <v>165</v>
      </c>
      <c r="D17" s="42">
        <v>7848.42845947</v>
      </c>
      <c r="E17" s="23">
        <f t="shared" si="0"/>
        <v>1.9927020442486767</v>
      </c>
      <c r="F17" s="41">
        <v>162</v>
      </c>
      <c r="G17" s="43">
        <v>7208.72778283</v>
      </c>
      <c r="H17" s="14">
        <v>1.8640201491270887</v>
      </c>
      <c r="I17" s="39">
        <f t="shared" si="1"/>
        <v>639.70067664</v>
      </c>
      <c r="J17" s="45">
        <f t="shared" si="2"/>
        <v>8.873974658380934</v>
      </c>
      <c r="K17" s="17"/>
      <c r="L17" s="54">
        <v>7079.924354600001</v>
      </c>
      <c r="M17" s="14">
        <v>2.236826696373535</v>
      </c>
      <c r="N17" s="39">
        <f t="shared" si="3"/>
        <v>768.5041048699995</v>
      </c>
      <c r="O17" s="46">
        <f t="shared" si="4"/>
        <v>10.854693728057752</v>
      </c>
      <c r="Q17" s="85"/>
    </row>
    <row r="18" spans="1:17" ht="21">
      <c r="A18" s="11">
        <v>11</v>
      </c>
      <c r="B18" s="12" t="s">
        <v>20</v>
      </c>
      <c r="C18" s="41">
        <v>82</v>
      </c>
      <c r="D18" s="42">
        <v>8278.559801440002</v>
      </c>
      <c r="E18" s="23">
        <f t="shared" si="0"/>
        <v>2.101911627908044</v>
      </c>
      <c r="F18" s="41">
        <v>79</v>
      </c>
      <c r="G18" s="43">
        <v>7892.513544969998</v>
      </c>
      <c r="H18" s="14">
        <v>2.040832268645743</v>
      </c>
      <c r="I18" s="39">
        <f t="shared" si="1"/>
        <v>386.04625647000375</v>
      </c>
      <c r="J18" s="45">
        <f t="shared" si="2"/>
        <v>4.891296724045993</v>
      </c>
      <c r="K18" s="17"/>
      <c r="L18" s="54">
        <v>6948.471231519999</v>
      </c>
      <c r="M18" s="14">
        <v>2.1952954821542785</v>
      </c>
      <c r="N18" s="39">
        <f t="shared" si="3"/>
        <v>1330.0885699200035</v>
      </c>
      <c r="O18" s="46">
        <f t="shared" si="4"/>
        <v>19.14217567580031</v>
      </c>
      <c r="Q18" s="85"/>
    </row>
    <row r="19" spans="1:17" ht="21">
      <c r="A19" s="11">
        <v>12</v>
      </c>
      <c r="B19" s="12" t="s">
        <v>19</v>
      </c>
      <c r="C19" s="41">
        <v>1</v>
      </c>
      <c r="D19" s="42">
        <v>124.38471104000001</v>
      </c>
      <c r="E19" s="23">
        <f t="shared" si="0"/>
        <v>0.031581057181405074</v>
      </c>
      <c r="F19" s="41">
        <v>1</v>
      </c>
      <c r="G19" s="43">
        <v>122.18650064</v>
      </c>
      <c r="H19" s="14">
        <v>0.0315947703957933</v>
      </c>
      <c r="I19" s="39">
        <f t="shared" si="1"/>
        <v>2.198210400000008</v>
      </c>
      <c r="J19" s="46">
        <f t="shared" si="2"/>
        <v>1.799061589034806</v>
      </c>
      <c r="K19" s="17"/>
      <c r="L19" s="54">
        <v>103.88272973000001</v>
      </c>
      <c r="M19" s="14">
        <v>0.03282064207384444</v>
      </c>
      <c r="N19" s="39">
        <f t="shared" si="3"/>
        <v>20.501981310000005</v>
      </c>
      <c r="O19" s="46">
        <f t="shared" si="4"/>
        <v>19.735697515156165</v>
      </c>
      <c r="Q19" s="85"/>
    </row>
    <row r="20" spans="1:17" ht="21">
      <c r="A20" s="11">
        <v>13</v>
      </c>
      <c r="B20" s="12" t="s">
        <v>62</v>
      </c>
      <c r="C20" s="41">
        <v>0</v>
      </c>
      <c r="D20" s="42">
        <v>0</v>
      </c>
      <c r="E20" s="23">
        <f t="shared" si="0"/>
        <v>0</v>
      </c>
      <c r="F20" s="41">
        <v>0</v>
      </c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12" t="s">
        <v>21</v>
      </c>
      <c r="C21" s="41">
        <v>95</v>
      </c>
      <c r="D21" s="42">
        <v>6252.90622283</v>
      </c>
      <c r="E21" s="23">
        <f t="shared" si="0"/>
        <v>1.587601782582859</v>
      </c>
      <c r="F21" s="41">
        <v>94</v>
      </c>
      <c r="G21" s="43">
        <v>6411.84478916</v>
      </c>
      <c r="H21" s="14">
        <v>1.6579635464300655</v>
      </c>
      <c r="I21" s="39">
        <f t="shared" si="1"/>
        <v>-158.93856632999996</v>
      </c>
      <c r="J21" s="44">
        <f t="shared" si="2"/>
        <v>-2.4788274132696544</v>
      </c>
      <c r="K21" s="17"/>
      <c r="L21" s="54">
        <v>5595.831468140001</v>
      </c>
      <c r="M21" s="14">
        <v>1.7679433549611483</v>
      </c>
      <c r="N21" s="39">
        <f t="shared" si="3"/>
        <v>657.0747546899993</v>
      </c>
      <c r="O21" s="86">
        <f t="shared" si="4"/>
        <v>11.742218442979743</v>
      </c>
      <c r="Q21" s="85"/>
    </row>
    <row r="22" spans="1:17" ht="21">
      <c r="A22" s="11">
        <v>15</v>
      </c>
      <c r="B22" s="12" t="s">
        <v>22</v>
      </c>
      <c r="C22" s="41">
        <v>2</v>
      </c>
      <c r="D22" s="42">
        <v>2562.7856985999997</v>
      </c>
      <c r="E22" s="23">
        <f t="shared" si="0"/>
        <v>0.6506867364522497</v>
      </c>
      <c r="F22" s="41">
        <v>2</v>
      </c>
      <c r="G22" s="43">
        <v>2594.57275058</v>
      </c>
      <c r="H22" s="14">
        <v>0.6709000577017995</v>
      </c>
      <c r="I22" s="39">
        <f t="shared" si="1"/>
        <v>-31.787051980000342</v>
      </c>
      <c r="J22" s="46">
        <f t="shared" si="2"/>
        <v>-1.225136276209428</v>
      </c>
      <c r="K22" s="17"/>
      <c r="L22" s="54">
        <v>2694.85252047</v>
      </c>
      <c r="M22" s="14">
        <v>0.8514099527998937</v>
      </c>
      <c r="N22" s="39">
        <f t="shared" si="3"/>
        <v>-132.06682187000024</v>
      </c>
      <c r="O22" s="86">
        <f t="shared" si="4"/>
        <v>-4.9007068426500355</v>
      </c>
      <c r="Q22" s="85"/>
    </row>
    <row r="23" spans="1:17" ht="21">
      <c r="A23" s="11">
        <v>16</v>
      </c>
      <c r="B23" s="12" t="s">
        <v>33</v>
      </c>
      <c r="C23" s="41">
        <v>2</v>
      </c>
      <c r="D23" s="42">
        <v>511.12491166</v>
      </c>
      <c r="E23" s="23">
        <f t="shared" si="0"/>
        <v>0.12977370713016428</v>
      </c>
      <c r="F23" s="41">
        <v>2</v>
      </c>
      <c r="G23" s="43">
        <v>409.19872506</v>
      </c>
      <c r="H23" s="14">
        <v>0.10580988649976651</v>
      </c>
      <c r="I23" s="39">
        <f t="shared" si="1"/>
        <v>101.9261866</v>
      </c>
      <c r="J23" s="44">
        <f t="shared" si="2"/>
        <v>24.908725359555987</v>
      </c>
      <c r="K23" s="17"/>
      <c r="L23" s="54">
        <v>6.77975938</v>
      </c>
      <c r="M23" s="14">
        <v>0.002141992769501798</v>
      </c>
      <c r="N23" s="39">
        <f t="shared" si="3"/>
        <v>504.34515228000004</v>
      </c>
      <c r="O23" s="86">
        <f t="shared" si="4"/>
        <v>7438.98306727222</v>
      </c>
      <c r="Q23" s="85"/>
    </row>
    <row r="24" spans="1:17" ht="21">
      <c r="A24" s="11">
        <v>17</v>
      </c>
      <c r="B24" s="12" t="s">
        <v>32</v>
      </c>
      <c r="C24" s="41">
        <v>43</v>
      </c>
      <c r="D24" s="42">
        <v>7371.11670169</v>
      </c>
      <c r="E24" s="23">
        <f t="shared" si="0"/>
        <v>1.8715134368244124</v>
      </c>
      <c r="F24" s="41">
        <v>36</v>
      </c>
      <c r="G24" s="43">
        <v>7210.37081007</v>
      </c>
      <c r="H24" s="14">
        <v>1.8644450002205395</v>
      </c>
      <c r="I24" s="39">
        <f t="shared" si="1"/>
        <v>160.7458916200003</v>
      </c>
      <c r="J24" s="45">
        <f t="shared" si="2"/>
        <v>2.2293706642036035</v>
      </c>
      <c r="K24" s="17"/>
      <c r="L24" s="54">
        <v>5675.94053362</v>
      </c>
      <c r="M24" s="14">
        <v>1.7932529610123449</v>
      </c>
      <c r="N24" s="39">
        <f t="shared" si="3"/>
        <v>1695.1761680700001</v>
      </c>
      <c r="O24" s="86">
        <f t="shared" si="4"/>
        <v>29.865995917840443</v>
      </c>
      <c r="Q24" s="85"/>
    </row>
    <row r="25" spans="1:17" ht="21">
      <c r="A25" s="11">
        <v>18</v>
      </c>
      <c r="B25" s="12" t="s">
        <v>23</v>
      </c>
      <c r="C25" s="41">
        <v>21</v>
      </c>
      <c r="D25" s="42">
        <v>228.006859106</v>
      </c>
      <c r="E25" s="23">
        <f t="shared" si="0"/>
        <v>0.057890536505435415</v>
      </c>
      <c r="F25" s="41">
        <v>21</v>
      </c>
      <c r="G25" s="43">
        <v>234.95257816999998</v>
      </c>
      <c r="H25" s="14">
        <v>0.06075362435537892</v>
      </c>
      <c r="I25" s="39">
        <f t="shared" si="1"/>
        <v>-6.945719063999974</v>
      </c>
      <c r="J25" s="46">
        <f t="shared" si="2"/>
        <v>-2.9562216844347193</v>
      </c>
      <c r="K25" s="17"/>
      <c r="L25" s="54">
        <v>217.52650541999998</v>
      </c>
      <c r="M25" s="14">
        <v>0.06872518266048458</v>
      </c>
      <c r="N25" s="39">
        <f t="shared" si="3"/>
        <v>10.48035368600003</v>
      </c>
      <c r="O25" s="86">
        <f t="shared" si="4"/>
        <v>4.817966282207574</v>
      </c>
      <c r="Q25" s="85"/>
    </row>
    <row r="26" spans="1:17" ht="21">
      <c r="A26" s="11">
        <v>19</v>
      </c>
      <c r="B26" s="12" t="s">
        <v>26</v>
      </c>
      <c r="C26" s="41">
        <v>135</v>
      </c>
      <c r="D26" s="42">
        <v>443.71379150999996</v>
      </c>
      <c r="E26" s="23">
        <f t="shared" si="0"/>
        <v>0.11265814347029378</v>
      </c>
      <c r="F26" s="41">
        <v>129</v>
      </c>
      <c r="G26" s="43">
        <v>425.27256432999997</v>
      </c>
      <c r="H26" s="14">
        <v>0.10996623158252503</v>
      </c>
      <c r="I26" s="39">
        <f t="shared" si="1"/>
        <v>18.44122718</v>
      </c>
      <c r="J26" s="44">
        <f t="shared" si="2"/>
        <v>4.336331267702025</v>
      </c>
      <c r="K26" s="17"/>
      <c r="L26" s="54">
        <v>366.39172027</v>
      </c>
      <c r="M26" s="14">
        <v>0.11575756183011697</v>
      </c>
      <c r="N26" s="39">
        <f t="shared" si="3"/>
        <v>77.32207123999996</v>
      </c>
      <c r="O26" s="86">
        <f t="shared" si="4"/>
        <v>21.103662272449846</v>
      </c>
      <c r="Q26" s="85"/>
    </row>
    <row r="27" spans="1:17" ht="21">
      <c r="A27" s="11">
        <v>20</v>
      </c>
      <c r="B27" s="12" t="s">
        <v>24</v>
      </c>
      <c r="C27" s="41">
        <v>6</v>
      </c>
      <c r="D27" s="42">
        <v>259.57710887</v>
      </c>
      <c r="E27" s="23">
        <f t="shared" si="0"/>
        <v>0.06590616684048116</v>
      </c>
      <c r="F27" s="41">
        <v>6</v>
      </c>
      <c r="G27" s="43">
        <v>257.08151988</v>
      </c>
      <c r="H27" s="14">
        <v>0.06647568717547134</v>
      </c>
      <c r="I27" s="39">
        <f t="shared" si="1"/>
        <v>2.4955889900000443</v>
      </c>
      <c r="J27" s="45">
        <f t="shared" si="2"/>
        <v>0.9707383833598504</v>
      </c>
      <c r="K27" s="17"/>
      <c r="L27" s="54">
        <v>229.93792478999998</v>
      </c>
      <c r="M27" s="14">
        <v>0.07264643842484396</v>
      </c>
      <c r="N27" s="39">
        <f t="shared" si="3"/>
        <v>29.639184080000035</v>
      </c>
      <c r="O27" s="86">
        <f t="shared" si="4"/>
        <v>12.890080706377256</v>
      </c>
      <c r="Q27" s="85"/>
    </row>
    <row r="28" spans="1:17" ht="21">
      <c r="A28" s="11">
        <v>21</v>
      </c>
      <c r="B28" s="12" t="s">
        <v>25</v>
      </c>
      <c r="C28" s="41">
        <v>45</v>
      </c>
      <c r="D28" s="42">
        <v>728.99813831</v>
      </c>
      <c r="E28" s="23">
        <f t="shared" si="0"/>
        <v>0.18509133235597014</v>
      </c>
      <c r="F28" s="41">
        <v>44</v>
      </c>
      <c r="G28" s="43">
        <v>661.94961447</v>
      </c>
      <c r="H28" s="14">
        <v>0.17116576686636784</v>
      </c>
      <c r="I28" s="39">
        <f t="shared" si="1"/>
        <v>67.04852383999992</v>
      </c>
      <c r="J28" s="45">
        <f t="shared" si="2"/>
        <v>10.12894673164563</v>
      </c>
      <c r="K28" s="17"/>
      <c r="L28" s="54">
        <v>383.11033707</v>
      </c>
      <c r="M28" s="14">
        <v>0.12103963074945247</v>
      </c>
      <c r="N28" s="39">
        <f t="shared" si="3"/>
        <v>345.88780123999993</v>
      </c>
      <c r="O28" s="86">
        <f t="shared" si="4"/>
        <v>90.28412124959212</v>
      </c>
      <c r="Q28" s="85"/>
    </row>
    <row r="29" spans="1:17" ht="21">
      <c r="A29" s="11">
        <v>22</v>
      </c>
      <c r="B29" s="12" t="s">
        <v>34</v>
      </c>
      <c r="C29" s="41">
        <v>8</v>
      </c>
      <c r="D29" s="42">
        <v>274.6993211484</v>
      </c>
      <c r="E29" s="23">
        <f t="shared" si="0"/>
        <v>0.06974566967551943</v>
      </c>
      <c r="F29" s="41">
        <v>7</v>
      </c>
      <c r="G29" s="43">
        <v>192.80504486470002</v>
      </c>
      <c r="H29" s="14">
        <v>0.04985518933551171</v>
      </c>
      <c r="I29" s="39">
        <f t="shared" si="1"/>
        <v>81.89427628369995</v>
      </c>
      <c r="J29" s="46">
        <f t="shared" si="2"/>
        <v>42.47517296094034</v>
      </c>
      <c r="K29" s="17"/>
      <c r="L29" s="54">
        <v>119.34738015050002</v>
      </c>
      <c r="M29" s="14">
        <v>0.03770653367072055</v>
      </c>
      <c r="N29" s="39">
        <f t="shared" si="3"/>
        <v>155.35194099789996</v>
      </c>
      <c r="O29" s="86">
        <f t="shared" si="4"/>
        <v>130.1678686218309</v>
      </c>
      <c r="Q29" s="85"/>
    </row>
    <row r="30" spans="1:17" ht="21.75" thickBot="1">
      <c r="A30" s="11">
        <v>23</v>
      </c>
      <c r="B30" s="12" t="s">
        <v>61</v>
      </c>
      <c r="C30" s="64">
        <v>1</v>
      </c>
      <c r="D30" s="65">
        <v>125.32528798</v>
      </c>
      <c r="E30" s="23">
        <f t="shared" si="0"/>
        <v>0.031819867995670645</v>
      </c>
      <c r="F30" s="67">
        <v>1</v>
      </c>
      <c r="G30" s="68">
        <v>124.84727258</v>
      </c>
      <c r="H30" s="66">
        <v>0.032282788123443554</v>
      </c>
      <c r="I30" s="39">
        <f t="shared" si="1"/>
        <v>0.47801540000000386</v>
      </c>
      <c r="J30" s="45">
        <f t="shared" si="2"/>
        <v>0.3828801303558312</v>
      </c>
      <c r="K30" s="17"/>
      <c r="L30" s="69">
        <v>103.03308613</v>
      </c>
      <c r="M30" s="70">
        <v>0.03255220622740095</v>
      </c>
      <c r="N30" s="39">
        <f t="shared" si="3"/>
        <v>22.292201849999998</v>
      </c>
      <c r="O30" s="84">
        <f t="shared" si="4"/>
        <v>21.63596441425936</v>
      </c>
      <c r="Q30" s="85"/>
    </row>
    <row r="31" spans="1:17" ht="22.5" customHeight="1" thickBot="1">
      <c r="A31" s="139" t="s">
        <v>27</v>
      </c>
      <c r="B31" s="140"/>
      <c r="C31" s="47">
        <f>SUM(C8:C30)</f>
        <v>1765</v>
      </c>
      <c r="D31" s="80">
        <f>SUM(D8:D30)</f>
        <v>393858.6043067543</v>
      </c>
      <c r="E31" s="78">
        <f>SUM(E8:E30)</f>
        <v>100</v>
      </c>
      <c r="F31" s="77">
        <v>1721</v>
      </c>
      <c r="G31" s="48">
        <v>386730.14270826476</v>
      </c>
      <c r="H31" s="48">
        <v>99.99999999999999</v>
      </c>
      <c r="I31" s="82">
        <f>SUM(I8:I30)</f>
        <v>7128.461598489697</v>
      </c>
      <c r="J31" s="83">
        <f t="shared" si="2"/>
        <v>1.843265060377516</v>
      </c>
      <c r="K31" s="17"/>
      <c r="L31" s="55">
        <v>316516.4456450005</v>
      </c>
      <c r="M31" s="56">
        <v>100.00000000000001</v>
      </c>
      <c r="N31" s="82">
        <f t="shared" si="3"/>
        <v>77342.15866175381</v>
      </c>
      <c r="O31" s="87">
        <f t="shared" si="4"/>
        <v>24.43543131041585</v>
      </c>
      <c r="Q31" s="85"/>
    </row>
    <row r="32" spans="1:15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17"/>
      <c r="L32" s="71"/>
      <c r="M32" s="71"/>
      <c r="N32" s="73"/>
      <c r="O32" s="73"/>
    </row>
    <row r="33" spans="2:14" ht="21">
      <c r="B33" s="81" t="s">
        <v>65</v>
      </c>
      <c r="N33" s="2" t="s">
        <v>28</v>
      </c>
    </row>
    <row r="34" spans="2:14" ht="21">
      <c r="B34" s="2"/>
      <c r="N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I5:J5"/>
    <mergeCell ref="L5:M5"/>
    <mergeCell ref="N5:O5"/>
    <mergeCell ref="A31:B31"/>
    <mergeCell ref="A1:J1"/>
    <mergeCell ref="A2:J2"/>
    <mergeCell ref="A4:A7"/>
    <mergeCell ref="B4:B7"/>
    <mergeCell ref="F4:J4"/>
    <mergeCell ref="L4:O4"/>
    <mergeCell ref="C5:E5"/>
    <mergeCell ref="F5:H5"/>
  </mergeCells>
  <conditionalFormatting sqref="J8:J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85" zoomScaleNormal="85" zoomScalePageLayoutView="0" workbookViewId="0" topLeftCell="A1">
      <selection activeCell="C11" sqref="C11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.2851562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66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44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45"/>
      <c r="C5" s="141" t="s">
        <v>67</v>
      </c>
      <c r="D5" s="150"/>
      <c r="E5" s="142"/>
      <c r="F5" s="141" t="s">
        <v>64</v>
      </c>
      <c r="G5" s="150"/>
      <c r="H5" s="142"/>
      <c r="I5" s="139" t="s">
        <v>1</v>
      </c>
      <c r="J5" s="140"/>
      <c r="L5" s="141" t="s">
        <v>42</v>
      </c>
      <c r="M5" s="142"/>
      <c r="N5" s="139" t="s">
        <v>1</v>
      </c>
      <c r="O5" s="140"/>
    </row>
    <row r="6" spans="1:15" ht="21.75" customHeight="1">
      <c r="A6" s="145"/>
      <c r="B6" s="145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46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12" t="s">
        <v>10</v>
      </c>
      <c r="C8" s="35">
        <v>492</v>
      </c>
      <c r="D8" s="36">
        <v>108615.77142374</v>
      </c>
      <c r="E8" s="22">
        <f aca="true" t="shared" si="0" ref="E8:E30">(D8*$A$58)/$D$31</f>
        <v>25.331070253452133</v>
      </c>
      <c r="F8" s="37">
        <v>487</v>
      </c>
      <c r="G8" s="38">
        <v>97177.25502524998</v>
      </c>
      <c r="H8" s="13">
        <v>24.673001510004948</v>
      </c>
      <c r="I8" s="39">
        <f aca="true" t="shared" si="1" ref="I8:I30">(D8-G8)</f>
        <v>11438.516398490028</v>
      </c>
      <c r="J8" s="40">
        <f aca="true" t="shared" si="2" ref="J8:J31">IF(G8&lt;&gt;0,(D8-G8)/G8*100,0)</f>
        <v>11.770775368699095</v>
      </c>
      <c r="K8" s="17"/>
      <c r="L8" s="53">
        <v>76960.63121580001</v>
      </c>
      <c r="M8" s="13">
        <v>24.31489177725626</v>
      </c>
      <c r="N8" s="39">
        <f aca="true" t="shared" si="3" ref="N8:N31">D8-L8</f>
        <v>31655.14020794</v>
      </c>
      <c r="O8" s="40">
        <f>IF(AND(L8=0,N8=0),"0.00",IF(L8=0,"new",(N8*100)/L8))</f>
        <v>41.13160158364346</v>
      </c>
      <c r="Q8" s="85"/>
    </row>
    <row r="9" spans="1:17" ht="21">
      <c r="A9" s="11">
        <v>2</v>
      </c>
      <c r="B9" s="12" t="s">
        <v>11</v>
      </c>
      <c r="C9" s="41">
        <v>337</v>
      </c>
      <c r="D9" s="42">
        <v>40394.40855194</v>
      </c>
      <c r="E9" s="23">
        <f t="shared" si="0"/>
        <v>9.420672407544979</v>
      </c>
      <c r="F9" s="41">
        <v>341</v>
      </c>
      <c r="G9" s="43">
        <v>40049.83172933</v>
      </c>
      <c r="H9" s="14">
        <v>10.168527177233479</v>
      </c>
      <c r="I9" s="39">
        <f t="shared" si="1"/>
        <v>344.57682261000446</v>
      </c>
      <c r="J9" s="44">
        <f t="shared" si="2"/>
        <v>0.8603702131353972</v>
      </c>
      <c r="K9" s="17"/>
      <c r="L9" s="54">
        <v>36814.50135476</v>
      </c>
      <c r="M9" s="14">
        <v>11.631149616803963</v>
      </c>
      <c r="N9" s="39">
        <f t="shared" si="3"/>
        <v>3579.9071971800004</v>
      </c>
      <c r="O9" s="46">
        <f>IF(AND(L9=0,N9=0),"0.00",IF(L9=0,"new",(N9*100)/L9))</f>
        <v>9.724176792950448</v>
      </c>
      <c r="Q9" s="85"/>
    </row>
    <row r="10" spans="1:17" ht="21">
      <c r="A10" s="11">
        <v>3</v>
      </c>
      <c r="B10" s="12" t="s">
        <v>12</v>
      </c>
      <c r="C10" s="41">
        <v>91</v>
      </c>
      <c r="D10" s="42">
        <v>25512.847935379992</v>
      </c>
      <c r="E10" s="23">
        <f t="shared" si="0"/>
        <v>5.950035938109608</v>
      </c>
      <c r="F10" s="41">
        <v>92</v>
      </c>
      <c r="G10" s="43">
        <v>25225.431524580006</v>
      </c>
      <c r="H10" s="14">
        <v>6.4046582704437505</v>
      </c>
      <c r="I10" s="39">
        <f t="shared" si="1"/>
        <v>287.4164107999859</v>
      </c>
      <c r="J10" s="45">
        <f t="shared" si="2"/>
        <v>1.1393914531052656</v>
      </c>
      <c r="K10" s="17"/>
      <c r="L10" s="54">
        <v>24535.491235370006</v>
      </c>
      <c r="M10" s="14">
        <v>7.7517271449738825</v>
      </c>
      <c r="N10" s="39">
        <f t="shared" si="3"/>
        <v>977.3567000099865</v>
      </c>
      <c r="O10" s="46">
        <f>IF(AND(L10=0,N10=0),"0.00",IF(L10=0,"new",(N10*100)/L10))</f>
        <v>3.983440521464039</v>
      </c>
      <c r="Q10" s="85"/>
    </row>
    <row r="11" spans="1:17" ht="21">
      <c r="A11" s="11">
        <v>4</v>
      </c>
      <c r="B11" s="12" t="s">
        <v>13</v>
      </c>
      <c r="C11" s="41">
        <v>33</v>
      </c>
      <c r="D11" s="42">
        <v>30365.56197707</v>
      </c>
      <c r="E11" s="23">
        <f t="shared" si="0"/>
        <v>7.081772505448446</v>
      </c>
      <c r="F11" s="41">
        <v>31</v>
      </c>
      <c r="G11" s="43">
        <v>29628.502200089995</v>
      </c>
      <c r="H11" s="14">
        <v>7.522584161613334</v>
      </c>
      <c r="I11" s="39">
        <f t="shared" si="1"/>
        <v>737.0597769800042</v>
      </c>
      <c r="J11" s="46">
        <f t="shared" si="2"/>
        <v>2.4876714050626747</v>
      </c>
      <c r="K11" s="17"/>
      <c r="L11" s="54">
        <v>27334.71205846</v>
      </c>
      <c r="M11" s="14">
        <v>8.636111151430708</v>
      </c>
      <c r="N11" s="39">
        <f t="shared" si="3"/>
        <v>3030.849918609998</v>
      </c>
      <c r="O11" s="46">
        <f aca="true" t="shared" si="4" ref="O11:O31">IF(AND(L11=0,N11=0),"0.00",IF(L11=0,"new",(N11*100)/L11))</f>
        <v>11.087916024606375</v>
      </c>
      <c r="Q11" s="85"/>
    </row>
    <row r="12" spans="1:17" ht="21">
      <c r="A12" s="11">
        <v>5</v>
      </c>
      <c r="B12" s="12" t="s">
        <v>14</v>
      </c>
      <c r="C12" s="41">
        <v>11</v>
      </c>
      <c r="D12" s="42">
        <v>36630.96057</v>
      </c>
      <c r="E12" s="23">
        <f t="shared" si="0"/>
        <v>8.542971462496972</v>
      </c>
      <c r="F12" s="41">
        <v>11</v>
      </c>
      <c r="G12" s="43">
        <v>34865.4057609</v>
      </c>
      <c r="H12" s="14">
        <v>8.852217617817077</v>
      </c>
      <c r="I12" s="39">
        <f t="shared" si="1"/>
        <v>1765.5548091000019</v>
      </c>
      <c r="J12" s="46">
        <f t="shared" si="2"/>
        <v>5.063915851740905</v>
      </c>
      <c r="K12" s="17"/>
      <c r="L12" s="54">
        <v>31601.77263445</v>
      </c>
      <c r="M12" s="14">
        <v>9.984243494852718</v>
      </c>
      <c r="N12" s="39">
        <f t="shared" si="3"/>
        <v>5029.187935550002</v>
      </c>
      <c r="O12" s="46">
        <f t="shared" si="4"/>
        <v>15.914258968079341</v>
      </c>
      <c r="Q12" s="85"/>
    </row>
    <row r="13" spans="1:17" ht="21">
      <c r="A13" s="11">
        <v>6</v>
      </c>
      <c r="B13" s="12" t="s">
        <v>15</v>
      </c>
      <c r="C13" s="41">
        <v>30</v>
      </c>
      <c r="D13" s="42">
        <v>50462.53990653001</v>
      </c>
      <c r="E13" s="23">
        <f t="shared" si="0"/>
        <v>11.768734197477269</v>
      </c>
      <c r="F13" s="41">
        <v>29</v>
      </c>
      <c r="G13" s="43">
        <v>43327.30268128001</v>
      </c>
      <c r="H13" s="14">
        <v>11.000666814491687</v>
      </c>
      <c r="I13" s="39">
        <f t="shared" si="1"/>
        <v>7135.237225249999</v>
      </c>
      <c r="J13" s="44">
        <f t="shared" si="2"/>
        <v>16.4682239227711</v>
      </c>
      <c r="K13" s="17"/>
      <c r="L13" s="54">
        <v>25678.57249136</v>
      </c>
      <c r="M13" s="14">
        <v>8.112871493622373</v>
      </c>
      <c r="N13" s="39">
        <f t="shared" si="3"/>
        <v>24783.96741517001</v>
      </c>
      <c r="O13" s="46">
        <f t="shared" si="4"/>
        <v>96.51614171118354</v>
      </c>
      <c r="Q13" s="85"/>
    </row>
    <row r="14" spans="1:17" ht="21">
      <c r="A14" s="11">
        <v>7</v>
      </c>
      <c r="B14" s="15" t="s">
        <v>38</v>
      </c>
      <c r="C14" s="41">
        <v>47</v>
      </c>
      <c r="D14" s="42">
        <v>23617.506006900003</v>
      </c>
      <c r="E14" s="23">
        <f t="shared" si="0"/>
        <v>5.508009527807409</v>
      </c>
      <c r="F14" s="41">
        <v>46</v>
      </c>
      <c r="G14" s="43">
        <v>23449.58048122</v>
      </c>
      <c r="H14" s="14">
        <v>5.9537752375470046</v>
      </c>
      <c r="I14" s="39">
        <f t="shared" si="1"/>
        <v>167.92552568000247</v>
      </c>
      <c r="J14" s="46">
        <f t="shared" si="2"/>
        <v>0.7161131339406627</v>
      </c>
      <c r="K14" s="17"/>
      <c r="L14" s="54">
        <v>20766.655729349997</v>
      </c>
      <c r="M14" s="14">
        <v>6.561003706152295</v>
      </c>
      <c r="N14" s="39">
        <f t="shared" si="3"/>
        <v>2850.8502775500056</v>
      </c>
      <c r="O14" s="46">
        <f t="shared" si="4"/>
        <v>13.72801819756097</v>
      </c>
      <c r="Q14" s="85"/>
    </row>
    <row r="15" spans="1:17" ht="21">
      <c r="A15" s="11">
        <v>8</v>
      </c>
      <c r="B15" s="15" t="s">
        <v>17</v>
      </c>
      <c r="C15" s="41">
        <v>99</v>
      </c>
      <c r="D15" s="42">
        <v>67226.90244262</v>
      </c>
      <c r="E15" s="23">
        <f t="shared" si="0"/>
        <v>15.678472530958548</v>
      </c>
      <c r="F15" s="41">
        <v>98</v>
      </c>
      <c r="G15" s="43">
        <v>55935.58574586</v>
      </c>
      <c r="H15" s="14">
        <v>14.201870501610877</v>
      </c>
      <c r="I15" s="39">
        <f t="shared" si="1"/>
        <v>11291.316696760005</v>
      </c>
      <c r="J15" s="44">
        <f t="shared" si="2"/>
        <v>20.18628489573959</v>
      </c>
      <c r="K15" s="17"/>
      <c r="L15" s="54">
        <v>34210.637577509995</v>
      </c>
      <c r="M15" s="14">
        <v>10.808486588365165</v>
      </c>
      <c r="N15" s="39">
        <f t="shared" si="3"/>
        <v>33016.26486511001</v>
      </c>
      <c r="O15" s="46">
        <f t="shared" si="4"/>
        <v>96.50876804124468</v>
      </c>
      <c r="Q15" s="85"/>
    </row>
    <row r="16" spans="1:17" ht="21">
      <c r="A16" s="11">
        <v>9</v>
      </c>
      <c r="B16" s="12" t="s">
        <v>16</v>
      </c>
      <c r="C16" s="41">
        <v>26</v>
      </c>
      <c r="D16" s="63">
        <v>9361.4985605</v>
      </c>
      <c r="E16" s="23">
        <f t="shared" si="0"/>
        <v>2.18326284116218</v>
      </c>
      <c r="F16" s="41">
        <v>24</v>
      </c>
      <c r="G16" s="43">
        <v>9192.1720296</v>
      </c>
      <c r="H16" s="14">
        <v>2.3338637658330237</v>
      </c>
      <c r="I16" s="39">
        <f t="shared" si="1"/>
        <v>169.32653089999985</v>
      </c>
      <c r="J16" s="45">
        <f t="shared" si="2"/>
        <v>1.842073128687607</v>
      </c>
      <c r="K16" s="17"/>
      <c r="L16" s="54">
        <v>9088.44179665</v>
      </c>
      <c r="M16" s="14">
        <v>2.8713963908350735</v>
      </c>
      <c r="N16" s="39">
        <f t="shared" si="3"/>
        <v>273.0567638499997</v>
      </c>
      <c r="O16" s="46">
        <f t="shared" si="4"/>
        <v>3.004439814431649</v>
      </c>
      <c r="Q16" s="85"/>
    </row>
    <row r="17" spans="1:17" ht="21">
      <c r="A17" s="11">
        <v>10</v>
      </c>
      <c r="B17" s="12" t="s">
        <v>18</v>
      </c>
      <c r="C17" s="41">
        <v>165</v>
      </c>
      <c r="D17" s="42">
        <v>7950.300258609999</v>
      </c>
      <c r="E17" s="23">
        <f t="shared" si="0"/>
        <v>1.8541470704214054</v>
      </c>
      <c r="F17" s="41">
        <v>165</v>
      </c>
      <c r="G17" s="43">
        <v>7848.42845947</v>
      </c>
      <c r="H17" s="14">
        <v>1.9926914706672223</v>
      </c>
      <c r="I17" s="39">
        <f t="shared" si="1"/>
        <v>101.87179913999898</v>
      </c>
      <c r="J17" s="45">
        <f t="shared" si="2"/>
        <v>1.2979897780310319</v>
      </c>
      <c r="K17" s="17"/>
      <c r="L17" s="54">
        <v>7079.924354600001</v>
      </c>
      <c r="M17" s="14">
        <v>2.236826696373535</v>
      </c>
      <c r="N17" s="39">
        <f t="shared" si="3"/>
        <v>870.3759040099985</v>
      </c>
      <c r="O17" s="46">
        <f t="shared" si="4"/>
        <v>12.293576321115548</v>
      </c>
      <c r="Q17" s="85"/>
    </row>
    <row r="18" spans="1:17" ht="21">
      <c r="A18" s="11">
        <v>11</v>
      </c>
      <c r="B18" s="12" t="s">
        <v>20</v>
      </c>
      <c r="C18" s="41">
        <v>84</v>
      </c>
      <c r="D18" s="42">
        <v>8555.37652262</v>
      </c>
      <c r="E18" s="23">
        <f t="shared" si="0"/>
        <v>1.9952612857091458</v>
      </c>
      <c r="F18" s="41">
        <v>82</v>
      </c>
      <c r="G18" s="43">
        <v>8278.559801440002</v>
      </c>
      <c r="H18" s="14">
        <v>2.101900474843856</v>
      </c>
      <c r="I18" s="39">
        <f t="shared" si="1"/>
        <v>276.81672117999733</v>
      </c>
      <c r="J18" s="45">
        <f t="shared" si="2"/>
        <v>3.3437787226208946</v>
      </c>
      <c r="K18" s="17"/>
      <c r="L18" s="54">
        <v>6948.471231519999</v>
      </c>
      <c r="M18" s="14">
        <v>2.1952954821542785</v>
      </c>
      <c r="N18" s="39">
        <f t="shared" si="3"/>
        <v>1606.9052911000008</v>
      </c>
      <c r="O18" s="46">
        <f t="shared" si="4"/>
        <v>23.12602639571533</v>
      </c>
      <c r="Q18" s="85"/>
    </row>
    <row r="19" spans="1:17" ht="21">
      <c r="A19" s="11">
        <v>12</v>
      </c>
      <c r="B19" s="12" t="s">
        <v>19</v>
      </c>
      <c r="C19" s="41">
        <v>1</v>
      </c>
      <c r="D19" s="42">
        <v>124.78613158</v>
      </c>
      <c r="E19" s="23">
        <f t="shared" si="0"/>
        <v>0.02910227699233201</v>
      </c>
      <c r="F19" s="41">
        <v>1</v>
      </c>
      <c r="G19" s="43">
        <v>124.38471104000001</v>
      </c>
      <c r="H19" s="14">
        <v>0.03158088960749131</v>
      </c>
      <c r="I19" s="39">
        <f t="shared" si="1"/>
        <v>0.4014205399999895</v>
      </c>
      <c r="J19" s="46">
        <f t="shared" si="2"/>
        <v>0.32272498496290225</v>
      </c>
      <c r="K19" s="17"/>
      <c r="L19" s="54">
        <v>103.88272973000001</v>
      </c>
      <c r="M19" s="14">
        <v>0.03282064207384444</v>
      </c>
      <c r="N19" s="39">
        <f t="shared" si="3"/>
        <v>20.903401849999995</v>
      </c>
      <c r="O19" s="46">
        <f t="shared" si="4"/>
        <v>20.12211452695718</v>
      </c>
      <c r="Q19" s="85"/>
    </row>
    <row r="20" spans="1:17" ht="21">
      <c r="A20" s="11">
        <v>13</v>
      </c>
      <c r="B20" s="12" t="s">
        <v>62</v>
      </c>
      <c r="C20" s="41"/>
      <c r="D20" s="42">
        <v>0</v>
      </c>
      <c r="E20" s="23">
        <f t="shared" si="0"/>
        <v>0</v>
      </c>
      <c r="F20" s="41">
        <v>0</v>
      </c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12" t="s">
        <v>21</v>
      </c>
      <c r="C21" s="41">
        <v>97</v>
      </c>
      <c r="D21" s="42">
        <v>6351.1990971800005</v>
      </c>
      <c r="E21" s="23">
        <f t="shared" si="0"/>
        <v>1.4812091136993428</v>
      </c>
      <c r="F21" s="41">
        <v>95</v>
      </c>
      <c r="G21" s="43">
        <v>6252.90622283</v>
      </c>
      <c r="H21" s="14">
        <v>1.5875933585252766</v>
      </c>
      <c r="I21" s="39">
        <f t="shared" si="1"/>
        <v>98.2928743500006</v>
      </c>
      <c r="J21" s="44">
        <f t="shared" si="2"/>
        <v>1.571955037341249</v>
      </c>
      <c r="K21" s="17"/>
      <c r="L21" s="54">
        <v>5595.831468140001</v>
      </c>
      <c r="M21" s="14">
        <v>1.7679433549611483</v>
      </c>
      <c r="N21" s="39">
        <f t="shared" si="3"/>
        <v>755.3676290399999</v>
      </c>
      <c r="O21" s="86">
        <f t="shared" si="4"/>
        <v>13.498755874631025</v>
      </c>
      <c r="Q21" s="85"/>
    </row>
    <row r="22" spans="1:17" ht="21">
      <c r="A22" s="11">
        <v>15</v>
      </c>
      <c r="B22" s="12" t="s">
        <v>22</v>
      </c>
      <c r="C22" s="41">
        <v>2</v>
      </c>
      <c r="D22" s="42">
        <v>2629.17524874</v>
      </c>
      <c r="E22" s="23">
        <f t="shared" si="0"/>
        <v>0.6131689906675356</v>
      </c>
      <c r="F22" s="41">
        <v>2</v>
      </c>
      <c r="G22" s="43">
        <v>2562.7856985999997</v>
      </c>
      <c r="H22" s="14">
        <v>0.6506832838090264</v>
      </c>
      <c r="I22" s="39">
        <f t="shared" si="1"/>
        <v>66.38955014000021</v>
      </c>
      <c r="J22" s="46">
        <f t="shared" si="2"/>
        <v>2.5905228898486334</v>
      </c>
      <c r="K22" s="17"/>
      <c r="L22" s="54">
        <v>2694.85252047</v>
      </c>
      <c r="M22" s="14">
        <v>0.8514099527998937</v>
      </c>
      <c r="N22" s="39">
        <f t="shared" si="3"/>
        <v>-65.67727173000003</v>
      </c>
      <c r="O22" s="86">
        <f t="shared" si="4"/>
        <v>-2.4371378853246295</v>
      </c>
      <c r="Q22" s="85"/>
    </row>
    <row r="23" spans="1:17" ht="21">
      <c r="A23" s="11">
        <v>16</v>
      </c>
      <c r="B23" s="12" t="s">
        <v>33</v>
      </c>
      <c r="C23" s="41">
        <v>2</v>
      </c>
      <c r="D23" s="42">
        <v>764.95067389</v>
      </c>
      <c r="E23" s="23">
        <f t="shared" si="0"/>
        <v>0.17839968364389788</v>
      </c>
      <c r="F23" s="41">
        <v>2</v>
      </c>
      <c r="G23" s="43">
        <v>511.12491166</v>
      </c>
      <c r="H23" s="14">
        <v>0.12977301853104986</v>
      </c>
      <c r="I23" s="39">
        <f t="shared" si="1"/>
        <v>253.82576222999995</v>
      </c>
      <c r="J23" s="44">
        <f t="shared" si="2"/>
        <v>49.66022129612902</v>
      </c>
      <c r="K23" s="17"/>
      <c r="L23" s="54">
        <v>6.77975938</v>
      </c>
      <c r="M23" s="14">
        <v>0.002141992769501798</v>
      </c>
      <c r="N23" s="39">
        <f t="shared" si="3"/>
        <v>758.17091451</v>
      </c>
      <c r="O23" s="86">
        <f t="shared" si="4"/>
        <v>11182.8587419573</v>
      </c>
      <c r="Q23" s="85"/>
    </row>
    <row r="24" spans="1:17" ht="21">
      <c r="A24" s="11">
        <v>17</v>
      </c>
      <c r="B24" s="12" t="s">
        <v>32</v>
      </c>
      <c r="C24" s="41">
        <v>48</v>
      </c>
      <c r="D24" s="42">
        <v>7757.9655977600005</v>
      </c>
      <c r="E24" s="23">
        <f t="shared" si="0"/>
        <v>1.8092913119776521</v>
      </c>
      <c r="F24" s="41">
        <v>43</v>
      </c>
      <c r="G24" s="43">
        <v>7371.11670169</v>
      </c>
      <c r="H24" s="14">
        <v>1.871503506288222</v>
      </c>
      <c r="I24" s="39">
        <f t="shared" si="1"/>
        <v>386.8488960700006</v>
      </c>
      <c r="J24" s="45">
        <f t="shared" si="2"/>
        <v>5.248172179682171</v>
      </c>
      <c r="K24" s="17"/>
      <c r="L24" s="54">
        <v>5675.94053362</v>
      </c>
      <c r="M24" s="14">
        <v>1.7932529610123449</v>
      </c>
      <c r="N24" s="39">
        <f t="shared" si="3"/>
        <v>2082.0250641400007</v>
      </c>
      <c r="O24" s="86">
        <f t="shared" si="4"/>
        <v>36.68158698646773</v>
      </c>
      <c r="Q24" s="85"/>
    </row>
    <row r="25" spans="1:17" ht="21">
      <c r="A25" s="11">
        <v>18</v>
      </c>
      <c r="B25" s="12" t="s">
        <v>23</v>
      </c>
      <c r="C25" s="41">
        <v>23</v>
      </c>
      <c r="D25" s="42">
        <v>536.387813</v>
      </c>
      <c r="E25" s="23">
        <f t="shared" si="0"/>
        <v>0.12509488443617306</v>
      </c>
      <c r="F25" s="41">
        <v>21</v>
      </c>
      <c r="G25" s="43">
        <v>228.006859106</v>
      </c>
      <c r="H25" s="14">
        <v>0.05789022932940528</v>
      </c>
      <c r="I25" s="39">
        <f t="shared" si="1"/>
        <v>308.3809538940001</v>
      </c>
      <c r="J25" s="46">
        <f t="shared" si="2"/>
        <v>135.25073548363486</v>
      </c>
      <c r="K25" s="17"/>
      <c r="L25" s="54">
        <v>217.52650541999998</v>
      </c>
      <c r="M25" s="14">
        <v>0.06872518266048458</v>
      </c>
      <c r="N25" s="39">
        <f t="shared" si="3"/>
        <v>318.8613075800001</v>
      </c>
      <c r="O25" s="86">
        <f t="shared" si="4"/>
        <v>146.5850365978817</v>
      </c>
      <c r="Q25" s="85"/>
    </row>
    <row r="26" spans="1:17" ht="21">
      <c r="A26" s="11">
        <v>19</v>
      </c>
      <c r="B26" s="12" t="s">
        <v>26</v>
      </c>
      <c r="C26" s="41">
        <v>149</v>
      </c>
      <c r="D26" s="42">
        <v>504.18456806</v>
      </c>
      <c r="E26" s="23">
        <f t="shared" si="0"/>
        <v>0.1175845325851345</v>
      </c>
      <c r="F26" s="41">
        <v>135</v>
      </c>
      <c r="G26" s="43">
        <v>443.71379150999996</v>
      </c>
      <c r="H26" s="14">
        <v>0.11265754568897472</v>
      </c>
      <c r="I26" s="39">
        <f t="shared" si="1"/>
        <v>60.47077655000004</v>
      </c>
      <c r="J26" s="44">
        <f t="shared" si="2"/>
        <v>13.628329275998446</v>
      </c>
      <c r="K26" s="17"/>
      <c r="L26" s="54">
        <v>366.39172027</v>
      </c>
      <c r="M26" s="14">
        <v>0.11575756183011697</v>
      </c>
      <c r="N26" s="39">
        <f t="shared" si="3"/>
        <v>137.79284779</v>
      </c>
      <c r="O26" s="86">
        <f t="shared" si="4"/>
        <v>37.60806813223241</v>
      </c>
      <c r="Q26" s="85"/>
    </row>
    <row r="27" spans="1:17" ht="21">
      <c r="A27" s="11">
        <v>20</v>
      </c>
      <c r="B27" s="12" t="s">
        <v>24</v>
      </c>
      <c r="C27" s="41">
        <v>6</v>
      </c>
      <c r="D27" s="42">
        <v>264.77940388</v>
      </c>
      <c r="E27" s="23">
        <f t="shared" si="0"/>
        <v>0.061751121346687636</v>
      </c>
      <c r="F27" s="41">
        <v>6</v>
      </c>
      <c r="G27" s="43">
        <v>259.57710887</v>
      </c>
      <c r="H27" s="14">
        <v>0.065905817132292</v>
      </c>
      <c r="I27" s="39">
        <f t="shared" si="1"/>
        <v>5.20229501</v>
      </c>
      <c r="J27" s="45">
        <f t="shared" si="2"/>
        <v>2.0041424425469603</v>
      </c>
      <c r="K27" s="17"/>
      <c r="L27" s="54">
        <v>229.93792478999998</v>
      </c>
      <c r="M27" s="14">
        <v>0.07264643842484396</v>
      </c>
      <c r="N27" s="39">
        <f t="shared" si="3"/>
        <v>34.841479090000036</v>
      </c>
      <c r="O27" s="86">
        <f t="shared" si="4"/>
        <v>15.15255872723928</v>
      </c>
      <c r="Q27" s="85"/>
    </row>
    <row r="28" spans="1:17" ht="21">
      <c r="A28" s="11">
        <v>21</v>
      </c>
      <c r="B28" s="12" t="s">
        <v>25</v>
      </c>
      <c r="C28" s="41">
        <v>42</v>
      </c>
      <c r="D28" s="42">
        <v>727.5672679099999</v>
      </c>
      <c r="E28" s="23">
        <f t="shared" si="0"/>
        <v>0.16968122894086635</v>
      </c>
      <c r="F28" s="41">
        <v>45</v>
      </c>
      <c r="G28" s="43">
        <v>728.99813831</v>
      </c>
      <c r="H28" s="14">
        <v>0.18509035023308587</v>
      </c>
      <c r="I28" s="39">
        <f t="shared" si="1"/>
        <v>-1.4308704000000034</v>
      </c>
      <c r="J28" s="45">
        <f t="shared" si="2"/>
        <v>-0.1962790197677485</v>
      </c>
      <c r="K28" s="17"/>
      <c r="L28" s="54">
        <v>383.11033707</v>
      </c>
      <c r="M28" s="14">
        <v>0.12103963074945247</v>
      </c>
      <c r="N28" s="39">
        <f t="shared" si="3"/>
        <v>344.4569308399999</v>
      </c>
      <c r="O28" s="86">
        <f t="shared" si="4"/>
        <v>89.91063344162976</v>
      </c>
      <c r="Q28" s="85"/>
    </row>
    <row r="29" spans="1:17" ht="21">
      <c r="A29" s="11">
        <v>22</v>
      </c>
      <c r="B29" s="12" t="s">
        <v>34</v>
      </c>
      <c r="C29" s="41">
        <v>8</v>
      </c>
      <c r="D29" s="42">
        <v>304.35302937520004</v>
      </c>
      <c r="E29" s="23">
        <f t="shared" si="0"/>
        <v>0.07098037299644955</v>
      </c>
      <c r="F29" s="41">
        <v>8</v>
      </c>
      <c r="G29" s="43">
        <v>274.6993211484</v>
      </c>
      <c r="H29" s="14">
        <v>0.06974529959434168</v>
      </c>
      <c r="I29" s="39">
        <f t="shared" si="1"/>
        <v>29.653708226800063</v>
      </c>
      <c r="J29" s="46">
        <f t="shared" si="2"/>
        <v>10.794969606342903</v>
      </c>
      <c r="K29" s="17"/>
      <c r="L29" s="54">
        <v>119.34738015050002</v>
      </c>
      <c r="M29" s="14">
        <v>0.03770653367072055</v>
      </c>
      <c r="N29" s="39">
        <f t="shared" si="3"/>
        <v>185.00564922470002</v>
      </c>
      <c r="O29" s="86">
        <f t="shared" si="4"/>
        <v>155.01442008312483</v>
      </c>
      <c r="Q29" s="85"/>
    </row>
    <row r="30" spans="1:17" ht="21.75" thickBot="1">
      <c r="A30" s="11">
        <v>23</v>
      </c>
      <c r="B30" s="12" t="s">
        <v>61</v>
      </c>
      <c r="C30" s="64">
        <v>1</v>
      </c>
      <c r="D30" s="65">
        <v>125.74740329000001</v>
      </c>
      <c r="E30" s="23">
        <f t="shared" si="0"/>
        <v>0.029326462125848853</v>
      </c>
      <c r="F30" s="67">
        <v>1</v>
      </c>
      <c r="G30" s="68">
        <v>125.32528798</v>
      </c>
      <c r="H30" s="66">
        <v>0.031819699154590216</v>
      </c>
      <c r="I30" s="39">
        <f t="shared" si="1"/>
        <v>0.42211531000000946</v>
      </c>
      <c r="J30" s="45">
        <f t="shared" si="2"/>
        <v>0.3368157510776058</v>
      </c>
      <c r="K30" s="17"/>
      <c r="L30" s="69">
        <v>103.03308613</v>
      </c>
      <c r="M30" s="70">
        <v>0.03255220622740095</v>
      </c>
      <c r="N30" s="39">
        <f t="shared" si="3"/>
        <v>22.714317160000007</v>
      </c>
      <c r="O30" s="84">
        <f t="shared" si="4"/>
        <v>22.04565350138174</v>
      </c>
      <c r="Q30" s="85"/>
    </row>
    <row r="31" spans="1:17" ht="22.5" customHeight="1" thickBot="1">
      <c r="A31" s="139" t="s">
        <v>27</v>
      </c>
      <c r="B31" s="140"/>
      <c r="C31" s="47">
        <f>SUM(C8:C30)</f>
        <v>1794</v>
      </c>
      <c r="D31" s="80">
        <f>SUM(D8:D30)</f>
        <v>428784.77039057517</v>
      </c>
      <c r="E31" s="78">
        <f>SUM(E8:E30)</f>
        <v>100</v>
      </c>
      <c r="F31" s="77">
        <v>1765</v>
      </c>
      <c r="G31" s="48">
        <v>393860.69419176434</v>
      </c>
      <c r="H31" s="48">
        <v>100.00000000000004</v>
      </c>
      <c r="I31" s="82">
        <f>SUM(I8:I30)</f>
        <v>34924.07619881082</v>
      </c>
      <c r="J31" s="88">
        <f t="shared" si="2"/>
        <v>8.867113858740844</v>
      </c>
      <c r="K31" s="17"/>
      <c r="L31" s="55">
        <v>316516.4456450005</v>
      </c>
      <c r="M31" s="56">
        <v>100.00000000000001</v>
      </c>
      <c r="N31" s="82">
        <f t="shared" si="3"/>
        <v>112268.32474557468</v>
      </c>
      <c r="O31" s="87">
        <f t="shared" si="4"/>
        <v>35.46998150974213</v>
      </c>
      <c r="Q31" s="85"/>
    </row>
    <row r="32" spans="1:15" ht="22.5" customHeight="1">
      <c r="A32" s="16"/>
      <c r="B32" s="16"/>
      <c r="C32" s="49"/>
      <c r="D32" s="49"/>
      <c r="E32" s="49"/>
      <c r="F32" s="49"/>
      <c r="G32" s="71"/>
      <c r="H32" s="71"/>
      <c r="I32" s="72"/>
      <c r="J32" s="72"/>
      <c r="K32" s="17"/>
      <c r="L32" s="71"/>
      <c r="M32" s="71"/>
      <c r="N32" s="73"/>
      <c r="O32" s="73"/>
    </row>
    <row r="33" spans="2:14" ht="21">
      <c r="B33" s="81" t="s">
        <v>68</v>
      </c>
      <c r="N33" s="2" t="s">
        <v>28</v>
      </c>
    </row>
    <row r="34" spans="2:14" ht="21">
      <c r="B34" s="2"/>
      <c r="N34" s="2" t="s">
        <v>29</v>
      </c>
    </row>
    <row r="35" spans="2:8" ht="21">
      <c r="B35" s="50"/>
      <c r="H35" s="2"/>
    </row>
    <row r="36" spans="2:8" ht="21">
      <c r="B36" s="50"/>
      <c r="H36" s="2"/>
    </row>
    <row r="37" spans="2:4" ht="21">
      <c r="B37" s="50"/>
      <c r="D37" s="50"/>
    </row>
    <row r="38" spans="2:6" ht="21">
      <c r="B38" s="21"/>
      <c r="D38" s="50"/>
      <c r="F38" s="18"/>
    </row>
    <row r="39" spans="2:4" ht="21">
      <c r="B39" s="50"/>
      <c r="D39" s="50"/>
    </row>
    <row r="40" spans="2:4" ht="21">
      <c r="B40" s="50"/>
      <c r="D40" s="50"/>
    </row>
    <row r="41" spans="2:4" ht="21">
      <c r="B41" s="50"/>
      <c r="D41" s="50"/>
    </row>
    <row r="42" ht="21">
      <c r="C42" s="50"/>
    </row>
    <row r="58" ht="0.75" customHeight="1">
      <c r="A58" s="1">
        <v>100</v>
      </c>
    </row>
  </sheetData>
  <sheetProtection/>
  <mergeCells count="12">
    <mergeCell ref="N5:O5"/>
    <mergeCell ref="A31:B31"/>
    <mergeCell ref="A1:J1"/>
    <mergeCell ref="A2:J2"/>
    <mergeCell ref="A4:A7"/>
    <mergeCell ref="B4:B7"/>
    <mergeCell ref="F4:J4"/>
    <mergeCell ref="L4:O4"/>
    <mergeCell ref="C5:E5"/>
    <mergeCell ref="F5:H5"/>
    <mergeCell ref="I5:J5"/>
    <mergeCell ref="L5:M5"/>
  </mergeCells>
  <conditionalFormatting sqref="J8:J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5" zoomScaleNormal="85" zoomScalePageLayoutView="0" workbookViewId="0" topLeftCell="A1">
      <selection activeCell="D9" sqref="D9"/>
    </sheetView>
  </sheetViews>
  <sheetFormatPr defaultColWidth="9.140625" defaultRowHeight="21.75"/>
  <cols>
    <col min="1" max="1" width="6.57421875" style="1" customWidth="1"/>
    <col min="2" max="2" width="45.7109375" style="1" customWidth="1"/>
    <col min="3" max="3" width="10.57421875" style="1" customWidth="1"/>
    <col min="4" max="4" width="17.421875" style="1" customWidth="1"/>
    <col min="5" max="5" width="10.421875" style="1" customWidth="1"/>
    <col min="6" max="6" width="10.7109375" style="1" customWidth="1"/>
    <col min="7" max="7" width="11.7109375" style="1" customWidth="1"/>
    <col min="8" max="8" width="10.00390625" style="1" customWidth="1"/>
    <col min="9" max="9" width="15.00390625" style="1" customWidth="1"/>
    <col min="10" max="10" width="10.28125" style="1" customWidth="1"/>
    <col min="11" max="11" width="1.28515625" style="1" customWidth="1"/>
    <col min="12" max="12" width="20.00390625" style="1" customWidth="1"/>
    <col min="13" max="13" width="10.7109375" style="1" customWidth="1"/>
    <col min="14" max="14" width="16.00390625" style="1" customWidth="1"/>
    <col min="15" max="15" width="14.57421875" style="1" customWidth="1"/>
    <col min="16" max="16384" width="9.140625" style="1" customWidth="1"/>
  </cols>
  <sheetData>
    <row r="1" spans="1:10" ht="23.2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 t="s">
        <v>70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1.75" thickBo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5" ht="29.25" customHeight="1" thickBot="1">
      <c r="A4" s="144" t="s">
        <v>2</v>
      </c>
      <c r="B4" s="151" t="s">
        <v>3</v>
      </c>
      <c r="C4" s="51"/>
      <c r="D4" s="52"/>
      <c r="E4" s="52"/>
      <c r="F4" s="147" t="s">
        <v>36</v>
      </c>
      <c r="G4" s="148"/>
      <c r="H4" s="148"/>
      <c r="I4" s="148"/>
      <c r="J4" s="149"/>
      <c r="K4" s="58"/>
      <c r="L4" s="147" t="s">
        <v>37</v>
      </c>
      <c r="M4" s="148"/>
      <c r="N4" s="148"/>
      <c r="O4" s="149"/>
    </row>
    <row r="5" spans="1:15" ht="22.5" customHeight="1" thickBot="1">
      <c r="A5" s="145"/>
      <c r="B5" s="152"/>
      <c r="C5" s="141" t="s">
        <v>69</v>
      </c>
      <c r="D5" s="150"/>
      <c r="E5" s="142"/>
      <c r="F5" s="141" t="s">
        <v>67</v>
      </c>
      <c r="G5" s="150"/>
      <c r="H5" s="142"/>
      <c r="I5" s="139" t="s">
        <v>1</v>
      </c>
      <c r="J5" s="140"/>
      <c r="L5" s="141" t="s">
        <v>42</v>
      </c>
      <c r="M5" s="142"/>
      <c r="N5" s="139" t="s">
        <v>1</v>
      </c>
      <c r="O5" s="140"/>
    </row>
    <row r="6" spans="1:15" ht="21.75" customHeight="1">
      <c r="A6" s="145"/>
      <c r="B6" s="152"/>
      <c r="C6" s="59" t="s">
        <v>4</v>
      </c>
      <c r="D6" s="4" t="s">
        <v>5</v>
      </c>
      <c r="E6" s="5" t="s">
        <v>6</v>
      </c>
      <c r="F6" s="3" t="s">
        <v>4</v>
      </c>
      <c r="G6" s="4" t="s">
        <v>5</v>
      </c>
      <c r="H6" s="6" t="s">
        <v>6</v>
      </c>
      <c r="I6" s="3" t="s">
        <v>5</v>
      </c>
      <c r="J6" s="6" t="s">
        <v>7</v>
      </c>
      <c r="L6" s="3" t="s">
        <v>5</v>
      </c>
      <c r="M6" s="6" t="s">
        <v>6</v>
      </c>
      <c r="N6" s="3" t="s">
        <v>5</v>
      </c>
      <c r="O6" s="6" t="s">
        <v>7</v>
      </c>
    </row>
    <row r="7" spans="1:15" ht="22.5" customHeight="1" thickBot="1">
      <c r="A7" s="146"/>
      <c r="B7" s="153"/>
      <c r="C7" s="60" t="s">
        <v>8</v>
      </c>
      <c r="D7" s="8" t="s">
        <v>9</v>
      </c>
      <c r="E7" s="9"/>
      <c r="F7" s="7" t="s">
        <v>8</v>
      </c>
      <c r="G7" s="8" t="s">
        <v>9</v>
      </c>
      <c r="H7" s="10"/>
      <c r="I7" s="7" t="s">
        <v>9</v>
      </c>
      <c r="J7" s="10"/>
      <c r="L7" s="7" t="s">
        <v>9</v>
      </c>
      <c r="M7" s="10"/>
      <c r="N7" s="7" t="s">
        <v>9</v>
      </c>
      <c r="O7" s="10"/>
    </row>
    <row r="8" spans="1:17" ht="21">
      <c r="A8" s="11">
        <v>1</v>
      </c>
      <c r="B8" s="91" t="s">
        <v>10</v>
      </c>
      <c r="C8" s="35">
        <v>486</v>
      </c>
      <c r="D8" s="36">
        <v>49492.91142283</v>
      </c>
      <c r="E8" s="22">
        <f aca="true" t="shared" si="0" ref="E8:E31">(D8*$A$59)/$D$32</f>
        <v>16.454137591331694</v>
      </c>
      <c r="F8" s="37">
        <v>492</v>
      </c>
      <c r="G8" s="38">
        <v>108615.77142374</v>
      </c>
      <c r="H8" s="13">
        <v>25.331070253452133</v>
      </c>
      <c r="I8" s="39">
        <f aca="true" t="shared" si="1" ref="I8:I30">(D8-G8)</f>
        <v>-59122.860000910005</v>
      </c>
      <c r="J8" s="40">
        <f aca="true" t="shared" si="2" ref="J8:J32">IF(G8&lt;&gt;0,(D8-G8)/G8*100,0)</f>
        <v>-54.433034195610006</v>
      </c>
      <c r="K8" s="17"/>
      <c r="L8" s="53">
        <v>76960.63121580001</v>
      </c>
      <c r="M8" s="13">
        <v>24.31489177725626</v>
      </c>
      <c r="N8" s="39">
        <f aca="true" t="shared" si="3" ref="N8:N32">D8-L8</f>
        <v>-27467.719792970005</v>
      </c>
      <c r="O8" s="40">
        <f>IF(AND(L8=0,N8=0),"0.00",IF(L8=0,"new",(N8*100)/L8))</f>
        <v>-35.69061136719326</v>
      </c>
      <c r="Q8" s="85"/>
    </row>
    <row r="9" spans="1:17" ht="21">
      <c r="A9" s="11">
        <v>2</v>
      </c>
      <c r="B9" s="91" t="s">
        <v>11</v>
      </c>
      <c r="C9" s="41">
        <v>333</v>
      </c>
      <c r="D9" s="42">
        <v>39317.82713464</v>
      </c>
      <c r="E9" s="23">
        <f t="shared" si="0"/>
        <v>13.071385757418618</v>
      </c>
      <c r="F9" s="41">
        <v>337</v>
      </c>
      <c r="G9" s="43">
        <v>40394.40855194</v>
      </c>
      <c r="H9" s="14">
        <v>9.420672407544979</v>
      </c>
      <c r="I9" s="39">
        <f t="shared" si="1"/>
        <v>-1076.5814173000035</v>
      </c>
      <c r="J9" s="44">
        <f t="shared" si="2"/>
        <v>-2.6651743543062696</v>
      </c>
      <c r="K9" s="17"/>
      <c r="L9" s="54">
        <v>36814.50135476</v>
      </c>
      <c r="M9" s="14">
        <v>11.631149616803963</v>
      </c>
      <c r="N9" s="39">
        <f t="shared" si="3"/>
        <v>2503.325779879997</v>
      </c>
      <c r="O9" s="46">
        <f>IF(AND(L9=0,N9=0),"0.00",IF(L9=0,"new",(N9*100)/L9))</f>
        <v>6.7998361725910605</v>
      </c>
      <c r="Q9" s="85"/>
    </row>
    <row r="10" spans="1:17" ht="21">
      <c r="A10" s="11">
        <v>3</v>
      </c>
      <c r="B10" s="91" t="s">
        <v>12</v>
      </c>
      <c r="C10" s="41">
        <v>93</v>
      </c>
      <c r="D10" s="42">
        <v>25697.566502789985</v>
      </c>
      <c r="E10" s="23">
        <f t="shared" si="0"/>
        <v>8.543269790434271</v>
      </c>
      <c r="F10" s="41">
        <v>91</v>
      </c>
      <c r="G10" s="43">
        <v>25512.847935379992</v>
      </c>
      <c r="H10" s="14">
        <v>5.950035938109608</v>
      </c>
      <c r="I10" s="39">
        <f t="shared" si="1"/>
        <v>184.71856740999283</v>
      </c>
      <c r="J10" s="45">
        <f t="shared" si="2"/>
        <v>0.7240217473088686</v>
      </c>
      <c r="K10" s="17"/>
      <c r="L10" s="54">
        <v>24535.491235370006</v>
      </c>
      <c r="M10" s="14">
        <v>7.7517271449738825</v>
      </c>
      <c r="N10" s="39">
        <f t="shared" si="3"/>
        <v>1162.0752674199794</v>
      </c>
      <c r="O10" s="46">
        <f>IF(AND(L10=0,N10=0),"0.00",IF(L10=0,"new",(N10*100)/L10))</f>
        <v>4.736303244439421</v>
      </c>
      <c r="Q10" s="85"/>
    </row>
    <row r="11" spans="1:17" ht="21">
      <c r="A11" s="11">
        <v>4</v>
      </c>
      <c r="B11" s="91" t="s">
        <v>13</v>
      </c>
      <c r="C11" s="41">
        <v>29</v>
      </c>
      <c r="D11" s="42">
        <v>29809.468546739998</v>
      </c>
      <c r="E11" s="23">
        <f t="shared" si="0"/>
        <v>9.910289835289067</v>
      </c>
      <c r="F11" s="41">
        <v>33</v>
      </c>
      <c r="G11" s="43">
        <v>30365.56197707</v>
      </c>
      <c r="H11" s="14">
        <v>7.081772505448446</v>
      </c>
      <c r="I11" s="39">
        <f t="shared" si="1"/>
        <v>-556.0934303300019</v>
      </c>
      <c r="J11" s="46">
        <f t="shared" si="2"/>
        <v>-1.83132928924525</v>
      </c>
      <c r="K11" s="17"/>
      <c r="L11" s="54">
        <v>27334.71205846</v>
      </c>
      <c r="M11" s="14">
        <v>8.636111151430708</v>
      </c>
      <c r="N11" s="39">
        <f t="shared" si="3"/>
        <v>2474.756488279996</v>
      </c>
      <c r="O11" s="46">
        <f aca="true" t="shared" si="4" ref="O11:O32">IF(AND(L11=0,N11=0),"0.00",IF(L11=0,"new",(N11*100)/L11))</f>
        <v>9.053530481635592</v>
      </c>
      <c r="Q11" s="85"/>
    </row>
    <row r="12" spans="1:17" ht="21">
      <c r="A12" s="11">
        <v>5</v>
      </c>
      <c r="B12" s="91" t="s">
        <v>14</v>
      </c>
      <c r="C12" s="41">
        <v>11</v>
      </c>
      <c r="D12" s="42">
        <v>37158.09776131</v>
      </c>
      <c r="E12" s="23">
        <f t="shared" si="0"/>
        <v>12.353374162480998</v>
      </c>
      <c r="F12" s="41">
        <v>11</v>
      </c>
      <c r="G12" s="43">
        <v>36630.96057</v>
      </c>
      <c r="H12" s="14">
        <v>8.542971462496972</v>
      </c>
      <c r="I12" s="39">
        <f t="shared" si="1"/>
        <v>527.1371913099938</v>
      </c>
      <c r="J12" s="46">
        <f t="shared" si="2"/>
        <v>1.4390482343553617</v>
      </c>
      <c r="K12" s="17"/>
      <c r="L12" s="54">
        <v>31601.77263445</v>
      </c>
      <c r="M12" s="14">
        <v>9.984243494852718</v>
      </c>
      <c r="N12" s="39">
        <f t="shared" si="3"/>
        <v>5556.325126859996</v>
      </c>
      <c r="O12" s="46">
        <f t="shared" si="4"/>
        <v>17.58232106512559</v>
      </c>
      <c r="Q12" s="85"/>
    </row>
    <row r="13" spans="1:17" ht="21">
      <c r="A13" s="11">
        <v>6</v>
      </c>
      <c r="B13" s="91" t="s">
        <v>15</v>
      </c>
      <c r="C13" s="41">
        <v>31</v>
      </c>
      <c r="D13" s="42">
        <v>17303.89172799</v>
      </c>
      <c r="E13" s="23">
        <f t="shared" si="0"/>
        <v>5.752755438560003</v>
      </c>
      <c r="F13" s="41">
        <v>30</v>
      </c>
      <c r="G13" s="43">
        <v>50462.53990653001</v>
      </c>
      <c r="H13" s="14">
        <v>11.768734197477269</v>
      </c>
      <c r="I13" s="39">
        <f t="shared" si="1"/>
        <v>-33158.64817854001</v>
      </c>
      <c r="J13" s="44">
        <f t="shared" si="2"/>
        <v>-65.70943166942966</v>
      </c>
      <c r="K13" s="17"/>
      <c r="L13" s="54">
        <v>25678.57249136</v>
      </c>
      <c r="M13" s="14">
        <v>8.112871493622373</v>
      </c>
      <c r="N13" s="39">
        <f t="shared" si="3"/>
        <v>-8374.680763369997</v>
      </c>
      <c r="O13" s="46">
        <f t="shared" si="4"/>
        <v>-32.61349814592616</v>
      </c>
      <c r="Q13" s="85"/>
    </row>
    <row r="14" spans="1:17" ht="21">
      <c r="A14" s="11">
        <v>7</v>
      </c>
      <c r="B14" s="92" t="s">
        <v>38</v>
      </c>
      <c r="C14" s="41">
        <v>47</v>
      </c>
      <c r="D14" s="42">
        <v>23854.26797541</v>
      </c>
      <c r="E14" s="23">
        <f t="shared" si="0"/>
        <v>7.930457031607179</v>
      </c>
      <c r="F14" s="41">
        <v>47</v>
      </c>
      <c r="G14" s="43">
        <v>23617.506006900003</v>
      </c>
      <c r="H14" s="14">
        <v>5.508009527807409</v>
      </c>
      <c r="I14" s="39">
        <f t="shared" si="1"/>
        <v>236.76196850999622</v>
      </c>
      <c r="J14" s="46">
        <f t="shared" si="2"/>
        <v>1.0024850568083892</v>
      </c>
      <c r="K14" s="17"/>
      <c r="L14" s="54">
        <v>20766.655729349997</v>
      </c>
      <c r="M14" s="14">
        <v>6.561003706152295</v>
      </c>
      <c r="N14" s="39">
        <f t="shared" si="3"/>
        <v>3087.612246060002</v>
      </c>
      <c r="O14" s="46">
        <f t="shared" si="4"/>
        <v>14.868124585395845</v>
      </c>
      <c r="Q14" s="85"/>
    </row>
    <row r="15" spans="1:17" ht="21">
      <c r="A15" s="11">
        <v>8</v>
      </c>
      <c r="B15" s="92" t="s">
        <v>17</v>
      </c>
      <c r="C15" s="41">
        <v>99</v>
      </c>
      <c r="D15" s="42">
        <v>30824.59690739</v>
      </c>
      <c r="E15" s="23">
        <f t="shared" si="0"/>
        <v>10.247773754477006</v>
      </c>
      <c r="F15" s="41">
        <v>99</v>
      </c>
      <c r="G15" s="43">
        <v>67226.90244262</v>
      </c>
      <c r="H15" s="14">
        <v>15.678472530958548</v>
      </c>
      <c r="I15" s="39">
        <f t="shared" si="1"/>
        <v>-36402.30553523</v>
      </c>
      <c r="J15" s="44">
        <f t="shared" si="2"/>
        <v>-54.14842007081966</v>
      </c>
      <c r="K15" s="17"/>
      <c r="L15" s="54">
        <v>34210.637577509995</v>
      </c>
      <c r="M15" s="14">
        <v>10.808486588365165</v>
      </c>
      <c r="N15" s="39">
        <f t="shared" si="3"/>
        <v>-3386.0406701199936</v>
      </c>
      <c r="O15" s="46">
        <f t="shared" si="4"/>
        <v>-9.897625153721105</v>
      </c>
      <c r="Q15" s="85"/>
    </row>
    <row r="16" spans="1:17" ht="21">
      <c r="A16" s="11">
        <v>9</v>
      </c>
      <c r="B16" s="91" t="s">
        <v>16</v>
      </c>
      <c r="C16" s="41">
        <v>26</v>
      </c>
      <c r="D16" s="63">
        <v>9392.62700148</v>
      </c>
      <c r="E16" s="23">
        <f t="shared" si="0"/>
        <v>3.122620443684784</v>
      </c>
      <c r="F16" s="41">
        <v>26</v>
      </c>
      <c r="G16" s="43">
        <v>9361.4985605</v>
      </c>
      <c r="H16" s="14">
        <v>2.18326284116218</v>
      </c>
      <c r="I16" s="39">
        <f t="shared" si="1"/>
        <v>31.12844097999914</v>
      </c>
      <c r="J16" s="45">
        <f t="shared" si="2"/>
        <v>0.3325155772745914</v>
      </c>
      <c r="K16" s="17"/>
      <c r="L16" s="54">
        <v>9088.44179665</v>
      </c>
      <c r="M16" s="14">
        <v>2.8713963908350735</v>
      </c>
      <c r="N16" s="39">
        <f t="shared" si="3"/>
        <v>304.18520482999884</v>
      </c>
      <c r="O16" s="46">
        <f t="shared" si="4"/>
        <v>3.3469456220990654</v>
      </c>
      <c r="Q16" s="85"/>
    </row>
    <row r="17" spans="1:17" ht="21">
      <c r="A17" s="11">
        <v>10</v>
      </c>
      <c r="B17" s="91" t="s">
        <v>18</v>
      </c>
      <c r="C17" s="41">
        <v>165</v>
      </c>
      <c r="D17" s="42">
        <v>8116.55274865</v>
      </c>
      <c r="E17" s="23">
        <f t="shared" si="0"/>
        <v>2.6983839069928797</v>
      </c>
      <c r="F17" s="41">
        <v>165</v>
      </c>
      <c r="G17" s="43">
        <v>7950.300258609999</v>
      </c>
      <c r="H17" s="14">
        <v>1.8541470704214054</v>
      </c>
      <c r="I17" s="39">
        <f t="shared" si="1"/>
        <v>166.25249004000034</v>
      </c>
      <c r="J17" s="45">
        <f t="shared" si="2"/>
        <v>2.0911473105679574</v>
      </c>
      <c r="K17" s="17"/>
      <c r="L17" s="54">
        <v>7079.924354600001</v>
      </c>
      <c r="M17" s="14">
        <v>2.236826696373535</v>
      </c>
      <c r="N17" s="39">
        <f t="shared" si="3"/>
        <v>1036.6283940499989</v>
      </c>
      <c r="O17" s="46">
        <f t="shared" si="4"/>
        <v>14.641800422295134</v>
      </c>
      <c r="Q17" s="85"/>
    </row>
    <row r="18" spans="1:17" ht="21">
      <c r="A18" s="11">
        <v>11</v>
      </c>
      <c r="B18" s="91" t="s">
        <v>20</v>
      </c>
      <c r="C18" s="41">
        <v>84</v>
      </c>
      <c r="D18" s="42">
        <v>8680.29750209</v>
      </c>
      <c r="E18" s="23">
        <f t="shared" si="0"/>
        <v>2.885803346925329</v>
      </c>
      <c r="F18" s="41">
        <v>84</v>
      </c>
      <c r="G18" s="43">
        <v>8555.37652262</v>
      </c>
      <c r="H18" s="14">
        <v>1.9952612857091458</v>
      </c>
      <c r="I18" s="39">
        <f t="shared" si="1"/>
        <v>124.92097947000002</v>
      </c>
      <c r="J18" s="45">
        <f t="shared" si="2"/>
        <v>1.4601458993618226</v>
      </c>
      <c r="K18" s="17"/>
      <c r="L18" s="54">
        <v>6948.471231519999</v>
      </c>
      <c r="M18" s="14">
        <v>2.1952954821542785</v>
      </c>
      <c r="N18" s="39">
        <f t="shared" si="3"/>
        <v>1731.8262705700008</v>
      </c>
      <c r="O18" s="46">
        <f t="shared" si="4"/>
        <v>24.92384602117952</v>
      </c>
      <c r="Q18" s="85"/>
    </row>
    <row r="19" spans="1:17" ht="21">
      <c r="A19" s="11">
        <v>12</v>
      </c>
      <c r="B19" s="91" t="s">
        <v>19</v>
      </c>
      <c r="C19" s="41">
        <v>1</v>
      </c>
      <c r="D19" s="42">
        <v>128.87960211</v>
      </c>
      <c r="E19" s="23">
        <f t="shared" si="0"/>
        <v>0.0428465944894047</v>
      </c>
      <c r="F19" s="41">
        <v>1</v>
      </c>
      <c r="G19" s="43">
        <v>124.78613158</v>
      </c>
      <c r="H19" s="14">
        <v>0.02910227699233201</v>
      </c>
      <c r="I19" s="39">
        <f t="shared" si="1"/>
        <v>4.093470530000005</v>
      </c>
      <c r="J19" s="46">
        <f t="shared" si="2"/>
        <v>3.2803889968940125</v>
      </c>
      <c r="K19" s="17"/>
      <c r="L19" s="54">
        <v>103.88272973000001</v>
      </c>
      <c r="M19" s="14">
        <v>0.03282064207384444</v>
      </c>
      <c r="N19" s="39">
        <f t="shared" si="3"/>
        <v>24.99687238</v>
      </c>
      <c r="O19" s="46">
        <f t="shared" si="4"/>
        <v>24.062587154735905</v>
      </c>
      <c r="Q19" s="85"/>
    </row>
    <row r="20" spans="1:17" ht="21">
      <c r="A20" s="11">
        <v>13</v>
      </c>
      <c r="B20" s="91" t="s">
        <v>62</v>
      </c>
      <c r="C20" s="41"/>
      <c r="D20" s="42">
        <v>0</v>
      </c>
      <c r="E20" s="23">
        <f t="shared" si="0"/>
        <v>0</v>
      </c>
      <c r="F20" s="41"/>
      <c r="G20" s="43">
        <v>0</v>
      </c>
      <c r="H20" s="14">
        <v>0</v>
      </c>
      <c r="I20" s="39">
        <f t="shared" si="1"/>
        <v>0</v>
      </c>
      <c r="J20" s="46">
        <f t="shared" si="2"/>
        <v>0</v>
      </c>
      <c r="K20" s="17"/>
      <c r="L20" s="54">
        <v>0</v>
      </c>
      <c r="M20" s="14">
        <v>0</v>
      </c>
      <c r="N20" s="39">
        <f t="shared" si="3"/>
        <v>0</v>
      </c>
      <c r="O20" s="86" t="str">
        <f t="shared" si="4"/>
        <v>0.00</v>
      </c>
      <c r="Q20" s="85"/>
    </row>
    <row r="21" spans="1:17" ht="21">
      <c r="A21" s="11">
        <v>14</v>
      </c>
      <c r="B21" s="91" t="s">
        <v>21</v>
      </c>
      <c r="C21" s="41">
        <v>97</v>
      </c>
      <c r="D21" s="42">
        <v>6429.04503683</v>
      </c>
      <c r="E21" s="23">
        <f t="shared" si="0"/>
        <v>2.1373644947480885</v>
      </c>
      <c r="F21" s="41">
        <v>97</v>
      </c>
      <c r="G21" s="43">
        <v>6351.1990971800005</v>
      </c>
      <c r="H21" s="14">
        <v>1.4812091136993428</v>
      </c>
      <c r="I21" s="39">
        <f t="shared" si="1"/>
        <v>77.84593964999931</v>
      </c>
      <c r="J21" s="44">
        <f t="shared" si="2"/>
        <v>1.2256888574720282</v>
      </c>
      <c r="K21" s="17"/>
      <c r="L21" s="54">
        <v>5595.831468140001</v>
      </c>
      <c r="M21" s="14">
        <v>1.7679433549611483</v>
      </c>
      <c r="N21" s="39">
        <f t="shared" si="3"/>
        <v>833.2135686899992</v>
      </c>
      <c r="O21" s="86">
        <f t="shared" si="4"/>
        <v>14.889897478755756</v>
      </c>
      <c r="Q21" s="85"/>
    </row>
    <row r="22" spans="1:17" ht="21">
      <c r="A22" s="11">
        <v>15</v>
      </c>
      <c r="B22" s="91" t="s">
        <v>22</v>
      </c>
      <c r="C22" s="41">
        <v>2</v>
      </c>
      <c r="D22" s="42">
        <v>2557.6506753000003</v>
      </c>
      <c r="E22" s="23">
        <f t="shared" si="0"/>
        <v>0.8503022940480366</v>
      </c>
      <c r="F22" s="41">
        <v>2</v>
      </c>
      <c r="G22" s="43">
        <v>2629.17524874</v>
      </c>
      <c r="H22" s="14">
        <v>0.6131689906675356</v>
      </c>
      <c r="I22" s="39">
        <f t="shared" si="1"/>
        <v>-71.52457343999959</v>
      </c>
      <c r="J22" s="46">
        <f t="shared" si="2"/>
        <v>-2.7204186360067424</v>
      </c>
      <c r="K22" s="17"/>
      <c r="L22" s="54">
        <v>2694.85252047</v>
      </c>
      <c r="M22" s="14">
        <v>0.8514099527998937</v>
      </c>
      <c r="N22" s="39">
        <f t="shared" si="3"/>
        <v>-137.20184516999961</v>
      </c>
      <c r="O22" s="86">
        <f t="shared" si="4"/>
        <v>-5.09125616811382</v>
      </c>
      <c r="Q22" s="85"/>
    </row>
    <row r="23" spans="1:17" ht="21">
      <c r="A23" s="11">
        <v>16</v>
      </c>
      <c r="B23" s="91" t="s">
        <v>33</v>
      </c>
      <c r="C23" s="41">
        <v>2</v>
      </c>
      <c r="D23" s="42">
        <v>767.37988362</v>
      </c>
      <c r="E23" s="23">
        <f t="shared" si="0"/>
        <v>0.25511884079786057</v>
      </c>
      <c r="F23" s="41">
        <v>2</v>
      </c>
      <c r="G23" s="43">
        <v>764.95067389</v>
      </c>
      <c r="H23" s="14">
        <v>0.17839968364389788</v>
      </c>
      <c r="I23" s="39">
        <f t="shared" si="1"/>
        <v>2.429209730000025</v>
      </c>
      <c r="J23" s="44">
        <f t="shared" si="2"/>
        <v>0.3175642316447381</v>
      </c>
      <c r="K23" s="17"/>
      <c r="L23" s="54">
        <v>6.77975938</v>
      </c>
      <c r="M23" s="14">
        <v>0.002141992769501798</v>
      </c>
      <c r="N23" s="39">
        <f t="shared" si="3"/>
        <v>760.60012424</v>
      </c>
      <c r="O23" s="86">
        <f t="shared" si="4"/>
        <v>11218.689065628758</v>
      </c>
      <c r="Q23" s="85"/>
    </row>
    <row r="24" spans="1:17" ht="21">
      <c r="A24" s="11">
        <v>17</v>
      </c>
      <c r="B24" s="91" t="s">
        <v>32</v>
      </c>
      <c r="C24" s="41">
        <v>52</v>
      </c>
      <c r="D24" s="42">
        <v>8051.87634687</v>
      </c>
      <c r="E24" s="23">
        <f t="shared" si="0"/>
        <v>2.6768819507893196</v>
      </c>
      <c r="F24" s="41">
        <v>48</v>
      </c>
      <c r="G24" s="43">
        <v>7757.9655977600005</v>
      </c>
      <c r="H24" s="14">
        <v>1.8092913119776521</v>
      </c>
      <c r="I24" s="39">
        <f t="shared" si="1"/>
        <v>293.9107491099994</v>
      </c>
      <c r="J24" s="45">
        <f t="shared" si="2"/>
        <v>3.788502867231866</v>
      </c>
      <c r="K24" s="17"/>
      <c r="L24" s="54">
        <v>5675.94053362</v>
      </c>
      <c r="M24" s="14">
        <v>1.7932529610123449</v>
      </c>
      <c r="N24" s="39">
        <f t="shared" si="3"/>
        <v>2375.93581325</v>
      </c>
      <c r="O24" s="86">
        <f t="shared" si="4"/>
        <v>41.85977282842807</v>
      </c>
      <c r="Q24" s="85"/>
    </row>
    <row r="25" spans="1:17" ht="21">
      <c r="A25" s="11">
        <v>18</v>
      </c>
      <c r="B25" s="91" t="s">
        <v>23</v>
      </c>
      <c r="C25" s="41">
        <v>22</v>
      </c>
      <c r="D25" s="42">
        <v>554.1759411715789</v>
      </c>
      <c r="E25" s="23">
        <f t="shared" si="0"/>
        <v>0.18423824591649984</v>
      </c>
      <c r="F25" s="41">
        <v>23</v>
      </c>
      <c r="G25" s="43">
        <v>536.387813</v>
      </c>
      <c r="H25" s="14">
        <v>0.12509488443617306</v>
      </c>
      <c r="I25" s="39">
        <f t="shared" si="1"/>
        <v>17.78812817157882</v>
      </c>
      <c r="J25" s="46">
        <f t="shared" si="2"/>
        <v>3.316281194401189</v>
      </c>
      <c r="K25" s="17"/>
      <c r="L25" s="54">
        <v>217.52650541999998</v>
      </c>
      <c r="M25" s="14">
        <v>0.06872518266048458</v>
      </c>
      <c r="N25" s="39">
        <f t="shared" si="3"/>
        <v>336.6494357515789</v>
      </c>
      <c r="O25" s="86">
        <f t="shared" si="4"/>
        <v>154.76248979478453</v>
      </c>
      <c r="Q25" s="85"/>
    </row>
    <row r="26" spans="1:17" ht="21">
      <c r="A26" s="11">
        <v>19</v>
      </c>
      <c r="B26" s="91" t="s">
        <v>26</v>
      </c>
      <c r="C26" s="41">
        <v>155</v>
      </c>
      <c r="D26" s="42">
        <v>547.7876350800001</v>
      </c>
      <c r="E26" s="23">
        <f t="shared" si="0"/>
        <v>0.1821144252645207</v>
      </c>
      <c r="F26" s="41">
        <v>149</v>
      </c>
      <c r="G26" s="43">
        <v>504.18456806</v>
      </c>
      <c r="H26" s="14">
        <v>0.1175845325851345</v>
      </c>
      <c r="I26" s="39">
        <f t="shared" si="1"/>
        <v>43.60306702000008</v>
      </c>
      <c r="J26" s="44">
        <f t="shared" si="2"/>
        <v>8.648235146858193</v>
      </c>
      <c r="K26" s="17"/>
      <c r="L26" s="54">
        <v>366.39172027</v>
      </c>
      <c r="M26" s="14">
        <v>0.11575756183011697</v>
      </c>
      <c r="N26" s="39">
        <f t="shared" si="3"/>
        <v>181.39591481000008</v>
      </c>
      <c r="O26" s="86">
        <f t="shared" si="4"/>
        <v>49.5087374453567</v>
      </c>
      <c r="Q26" s="85"/>
    </row>
    <row r="27" spans="1:17" ht="21">
      <c r="A27" s="11">
        <v>20</v>
      </c>
      <c r="B27" s="91" t="s">
        <v>24</v>
      </c>
      <c r="C27" s="41">
        <v>6</v>
      </c>
      <c r="D27" s="42">
        <v>266.01264839</v>
      </c>
      <c r="E27" s="23">
        <f t="shared" si="0"/>
        <v>0.08843708304507987</v>
      </c>
      <c r="F27" s="41">
        <v>6</v>
      </c>
      <c r="G27" s="43">
        <v>264.77940388</v>
      </c>
      <c r="H27" s="14">
        <v>0.061751121346687636</v>
      </c>
      <c r="I27" s="39">
        <f t="shared" si="1"/>
        <v>1.2332445099999632</v>
      </c>
      <c r="J27" s="45">
        <f t="shared" si="2"/>
        <v>0.46576300570526197</v>
      </c>
      <c r="K27" s="17"/>
      <c r="L27" s="54">
        <v>229.93792478999998</v>
      </c>
      <c r="M27" s="14">
        <v>0.07264643842484396</v>
      </c>
      <c r="N27" s="39">
        <f t="shared" si="3"/>
        <v>36.0747236</v>
      </c>
      <c r="O27" s="86">
        <f t="shared" si="4"/>
        <v>15.688896745913787</v>
      </c>
      <c r="Q27" s="85"/>
    </row>
    <row r="28" spans="1:17" ht="21">
      <c r="A28" s="11">
        <v>21</v>
      </c>
      <c r="B28" s="91" t="s">
        <v>25</v>
      </c>
      <c r="C28" s="41">
        <v>42</v>
      </c>
      <c r="D28" s="42">
        <v>759.9378404500001</v>
      </c>
      <c r="E28" s="23">
        <f t="shared" si="0"/>
        <v>0.2526447005874844</v>
      </c>
      <c r="F28" s="41">
        <v>42</v>
      </c>
      <c r="G28" s="43">
        <v>727.5672679099999</v>
      </c>
      <c r="H28" s="14">
        <v>0.16968122894086635</v>
      </c>
      <c r="I28" s="39">
        <f t="shared" si="1"/>
        <v>32.370572540000126</v>
      </c>
      <c r="J28" s="45">
        <f t="shared" si="2"/>
        <v>4.449151847221962</v>
      </c>
      <c r="K28" s="17"/>
      <c r="L28" s="54">
        <v>383.11033707</v>
      </c>
      <c r="M28" s="14">
        <v>0.12103963074945247</v>
      </c>
      <c r="N28" s="39">
        <f t="shared" si="3"/>
        <v>376.82750338000005</v>
      </c>
      <c r="O28" s="86">
        <f t="shared" si="4"/>
        <v>98.36004589746896</v>
      </c>
      <c r="Q28" s="85"/>
    </row>
    <row r="29" spans="1:17" ht="21">
      <c r="A29" s="11">
        <v>22</v>
      </c>
      <c r="B29" s="91" t="s">
        <v>34</v>
      </c>
      <c r="C29" s="41">
        <v>8</v>
      </c>
      <c r="D29" s="42">
        <v>306.4308959845</v>
      </c>
      <c r="E29" s="23">
        <f t="shared" si="0"/>
        <v>0.10187430845780115</v>
      </c>
      <c r="F29" s="41">
        <v>8</v>
      </c>
      <c r="G29" s="43">
        <v>304.35302937520004</v>
      </c>
      <c r="H29" s="14">
        <v>0.07098037299644955</v>
      </c>
      <c r="I29" s="39">
        <f t="shared" si="1"/>
        <v>2.0778666092999742</v>
      </c>
      <c r="J29" s="46">
        <f t="shared" si="2"/>
        <v>0.6827159281330575</v>
      </c>
      <c r="K29" s="17"/>
      <c r="L29" s="54">
        <v>119.34738015050002</v>
      </c>
      <c r="M29" s="14">
        <v>0.03770653367072055</v>
      </c>
      <c r="N29" s="39">
        <f t="shared" si="3"/>
        <v>187.083515834</v>
      </c>
      <c r="O29" s="86">
        <f t="shared" si="4"/>
        <v>156.75544414806845</v>
      </c>
      <c r="Q29" s="85"/>
    </row>
    <row r="30" spans="1:17" ht="21">
      <c r="A30" s="11">
        <v>23</v>
      </c>
      <c r="B30" s="91" t="s">
        <v>61</v>
      </c>
      <c r="C30" s="41">
        <v>1</v>
      </c>
      <c r="D30" s="42">
        <v>126.36054057999999</v>
      </c>
      <c r="E30" s="23">
        <f t="shared" si="0"/>
        <v>0.04200912132761104</v>
      </c>
      <c r="F30" s="41">
        <v>1</v>
      </c>
      <c r="G30" s="43">
        <v>125.74740329000001</v>
      </c>
      <c r="H30" s="14">
        <v>0.029326462125848853</v>
      </c>
      <c r="I30" s="39">
        <f t="shared" si="1"/>
        <v>0.6131372899999832</v>
      </c>
      <c r="J30" s="46">
        <f t="shared" si="2"/>
        <v>0.48759439476134503</v>
      </c>
      <c r="K30" s="17"/>
      <c r="L30" s="54">
        <v>103.03308613</v>
      </c>
      <c r="M30" s="14">
        <v>0.03255220622740095</v>
      </c>
      <c r="N30" s="39">
        <f t="shared" si="3"/>
        <v>23.32745444999999</v>
      </c>
      <c r="O30" s="84">
        <f t="shared" si="4"/>
        <v>22.640741266904328</v>
      </c>
      <c r="Q30" s="85"/>
    </row>
    <row r="31" spans="1:17" ht="21.75" thickBot="1">
      <c r="A31" s="93">
        <v>24</v>
      </c>
      <c r="B31" s="89" t="s">
        <v>71</v>
      </c>
      <c r="C31" s="64">
        <v>15</v>
      </c>
      <c r="D31" s="90">
        <v>649.46309236</v>
      </c>
      <c r="E31" s="23">
        <f t="shared" si="0"/>
        <v>0.21591688132644024</v>
      </c>
      <c r="F31" s="67">
        <v>0</v>
      </c>
      <c r="G31" s="68">
        <v>0</v>
      </c>
      <c r="H31" s="66">
        <v>0</v>
      </c>
      <c r="I31" s="39">
        <f>(D31-G31)</f>
        <v>649.46309236</v>
      </c>
      <c r="J31" s="46">
        <f>IF(G31&lt;&gt;0,(D31-G31)/G31*100,0)</f>
        <v>0</v>
      </c>
      <c r="K31" s="17"/>
      <c r="L31" s="69">
        <v>0</v>
      </c>
      <c r="M31" s="70">
        <v>0</v>
      </c>
      <c r="N31" s="39">
        <f t="shared" si="3"/>
        <v>649.46309236</v>
      </c>
      <c r="O31" s="84" t="str">
        <f>IF(AND(L31=0,N31=0),"0.00",IF(L31=0,"new",(N31*100)/L31))</f>
        <v>new</v>
      </c>
      <c r="Q31" s="85"/>
    </row>
    <row r="32" spans="1:17" ht="22.5" customHeight="1" thickBot="1">
      <c r="A32" s="139" t="s">
        <v>27</v>
      </c>
      <c r="B32" s="140"/>
      <c r="C32" s="47">
        <f>SUM(C8:C31)</f>
        <v>1807</v>
      </c>
      <c r="D32" s="47">
        <f>SUM(D8:D31)</f>
        <v>300793.1053700661</v>
      </c>
      <c r="E32" s="47">
        <f>SUM(E8:E31)</f>
        <v>99.99999999999996</v>
      </c>
      <c r="F32" s="77">
        <v>1794</v>
      </c>
      <c r="G32" s="48">
        <v>428784.77039057517</v>
      </c>
      <c r="H32" s="48">
        <v>100</v>
      </c>
      <c r="I32" s="82">
        <f>SUM(I8:I31)</f>
        <v>-127991.66502050914</v>
      </c>
      <c r="J32" s="88">
        <f t="shared" si="2"/>
        <v>-29.849862648788317</v>
      </c>
      <c r="K32" s="17"/>
      <c r="L32" s="55">
        <v>316516.4456450005</v>
      </c>
      <c r="M32" s="56">
        <v>100.00000000000001</v>
      </c>
      <c r="N32" s="82">
        <f t="shared" si="3"/>
        <v>-15723.340274934366</v>
      </c>
      <c r="O32" s="87">
        <f t="shared" si="4"/>
        <v>-4.967621901254824</v>
      </c>
      <c r="Q32" s="85"/>
    </row>
    <row r="33" spans="1:15" ht="22.5" customHeight="1">
      <c r="A33" s="16"/>
      <c r="B33" s="16"/>
      <c r="C33" s="49"/>
      <c r="D33" s="49"/>
      <c r="E33" s="49"/>
      <c r="F33" s="49"/>
      <c r="G33" s="71"/>
      <c r="H33" s="71"/>
      <c r="I33" s="72"/>
      <c r="J33" s="72"/>
      <c r="K33" s="17"/>
      <c r="L33" s="71"/>
      <c r="M33" s="71"/>
      <c r="N33" s="73"/>
      <c r="O33" s="73"/>
    </row>
    <row r="34" spans="2:14" ht="21">
      <c r="B34" s="81" t="s">
        <v>72</v>
      </c>
      <c r="N34" s="2" t="s">
        <v>28</v>
      </c>
    </row>
    <row r="35" spans="2:14" ht="21">
      <c r="B35" s="81" t="s">
        <v>73</v>
      </c>
      <c r="N35" s="2" t="s">
        <v>29</v>
      </c>
    </row>
    <row r="36" spans="2:8" ht="21">
      <c r="B36" s="50"/>
      <c r="H36" s="2"/>
    </row>
    <row r="37" spans="2:8" ht="21">
      <c r="B37" s="50"/>
      <c r="H37" s="2"/>
    </row>
    <row r="38" spans="2:4" ht="21">
      <c r="B38" s="50"/>
      <c r="D38" s="50"/>
    </row>
    <row r="39" spans="2:6" ht="21">
      <c r="B39" s="21"/>
      <c r="D39" s="50"/>
      <c r="F39" s="18"/>
    </row>
    <row r="40" spans="2:4" ht="21">
      <c r="B40" s="50"/>
      <c r="D40" s="50"/>
    </row>
    <row r="41" spans="2:4" ht="21">
      <c r="B41" s="50"/>
      <c r="D41" s="50"/>
    </row>
    <row r="42" spans="2:4" ht="21">
      <c r="B42" s="50"/>
      <c r="D42" s="50"/>
    </row>
    <row r="43" ht="21">
      <c r="C43" s="50"/>
    </row>
    <row r="59" ht="0.75" customHeight="1">
      <c r="A59" s="1">
        <v>100</v>
      </c>
    </row>
  </sheetData>
  <sheetProtection/>
  <mergeCells count="12">
    <mergeCell ref="I5:J5"/>
    <mergeCell ref="L5:M5"/>
    <mergeCell ref="N5:O5"/>
    <mergeCell ref="A32:B32"/>
    <mergeCell ref="A1:J1"/>
    <mergeCell ref="A2:J2"/>
    <mergeCell ref="A4:A7"/>
    <mergeCell ref="B4:B7"/>
    <mergeCell ref="F4:J4"/>
    <mergeCell ref="L4:O4"/>
    <mergeCell ref="C5:E5"/>
    <mergeCell ref="F5:H5"/>
  </mergeCells>
  <conditionalFormatting sqref="J8:J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Investment Management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AIMC</dc:creator>
  <cp:keywords/>
  <dc:description/>
  <cp:lastModifiedBy>User</cp:lastModifiedBy>
  <cp:lastPrinted>2013-12-27T03:49:38Z</cp:lastPrinted>
  <dcterms:created xsi:type="dcterms:W3CDTF">2010-02-24T03:53:27Z</dcterms:created>
  <dcterms:modified xsi:type="dcterms:W3CDTF">2014-07-31T07:08:59Z</dcterms:modified>
  <cp:category/>
  <cp:version/>
  <cp:contentType/>
  <cp:contentStatus/>
</cp:coreProperties>
</file>